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nnett\AppData\Local\Microsoft\Windows\Temporary Internet Files\Content.Outlook\XU96GC81\"/>
    </mc:Choice>
  </mc:AlternateContent>
  <xr:revisionPtr revIDLastSave="0" documentId="13_ncr:1_{58BCD407-7A7C-4ADD-ABAD-D2A18D5EAC9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Table 1" sheetId="1" r:id="rId1"/>
    <sheet name="Sheet2" sheetId="3" r:id="rId2"/>
    <sheet name="Sheet1" sheetId="2" r:id="rId3"/>
  </sheets>
  <definedNames>
    <definedName name="_xlnm.Print_Area" localSheetId="0">'Table 1'!$A$1:$K$348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9" i="1" l="1"/>
  <c r="G338" i="1"/>
  <c r="G331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I334" i="1"/>
  <c r="G334" i="1"/>
  <c r="K72" i="1"/>
  <c r="E72" i="1"/>
  <c r="G48" i="1" l="1"/>
  <c r="K114" i="1"/>
  <c r="C72" i="1"/>
  <c r="K48" i="1"/>
  <c r="K344" i="1" s="1"/>
  <c r="E48" i="1"/>
  <c r="E344" i="1" s="1"/>
  <c r="C48" i="1"/>
  <c r="C344" i="1" s="1"/>
  <c r="K340" i="1"/>
  <c r="I340" i="1"/>
  <c r="G340" i="1"/>
  <c r="F340" i="1"/>
  <c r="E340" i="1"/>
  <c r="C340" i="1"/>
  <c r="I326" i="1"/>
  <c r="I325" i="1"/>
  <c r="I324" i="1"/>
  <c r="I323" i="1"/>
  <c r="I322" i="1"/>
  <c r="G326" i="1"/>
  <c r="G325" i="1"/>
  <c r="G324" i="1"/>
  <c r="G323" i="1"/>
  <c r="G322" i="1"/>
  <c r="F327" i="1"/>
  <c r="E327" i="1"/>
  <c r="C327" i="1"/>
  <c r="I315" i="1"/>
  <c r="G317" i="1"/>
  <c r="F317" i="1"/>
  <c r="E317" i="1"/>
  <c r="C317" i="1"/>
  <c r="I310" i="1"/>
  <c r="I308" i="1"/>
  <c r="I307" i="1"/>
  <c r="I306" i="1"/>
  <c r="I305" i="1"/>
  <c r="G310" i="1"/>
  <c r="G309" i="1"/>
  <c r="G308" i="1"/>
  <c r="G307" i="1"/>
  <c r="G306" i="1"/>
  <c r="G305" i="1"/>
  <c r="K311" i="1"/>
  <c r="E311" i="1"/>
  <c r="C311" i="1"/>
  <c r="K317" i="1"/>
  <c r="I311" i="1" l="1"/>
  <c r="I317" i="1"/>
  <c r="I344" i="1"/>
  <c r="I327" i="1"/>
  <c r="G311" i="1"/>
  <c r="G327" i="1"/>
  <c r="I297" i="1"/>
  <c r="I296" i="1"/>
  <c r="G297" i="1"/>
  <c r="G296" i="1"/>
  <c r="I292" i="1"/>
  <c r="G292" i="1"/>
  <c r="E281" i="1"/>
  <c r="G280" i="1"/>
  <c r="C281" i="1"/>
  <c r="K281" i="1"/>
  <c r="G274" i="1"/>
  <c r="I279" i="1"/>
  <c r="I278" i="1"/>
  <c r="I277" i="1"/>
  <c r="I276" i="1"/>
  <c r="I275" i="1"/>
  <c r="I272" i="1"/>
  <c r="I271" i="1"/>
  <c r="I270" i="1"/>
  <c r="I269" i="1"/>
  <c r="G279" i="1"/>
  <c r="G278" i="1"/>
  <c r="G277" i="1"/>
  <c r="G276" i="1"/>
  <c r="G275" i="1"/>
  <c r="G273" i="1"/>
  <c r="G272" i="1"/>
  <c r="G271" i="1"/>
  <c r="G270" i="1"/>
  <c r="G269" i="1"/>
  <c r="K260" i="1"/>
  <c r="I259" i="1"/>
  <c r="I258" i="1"/>
  <c r="I257" i="1"/>
  <c r="I256" i="1"/>
  <c r="I255" i="1"/>
  <c r="I254" i="1"/>
  <c r="G259" i="1"/>
  <c r="G258" i="1"/>
  <c r="G257" i="1"/>
  <c r="G256" i="1"/>
  <c r="G255" i="1"/>
  <c r="G254" i="1"/>
  <c r="G226" i="1"/>
  <c r="G238" i="1"/>
  <c r="I242" i="1"/>
  <c r="I241" i="1"/>
  <c r="I240" i="1"/>
  <c r="I239" i="1"/>
  <c r="I237" i="1"/>
  <c r="I236" i="1"/>
  <c r="I235" i="1"/>
  <c r="I234" i="1"/>
  <c r="I233" i="1"/>
  <c r="I232" i="1"/>
  <c r="I231" i="1"/>
  <c r="I230" i="1"/>
  <c r="I229" i="1"/>
  <c r="I228" i="1"/>
  <c r="I227" i="1"/>
  <c r="I225" i="1"/>
  <c r="I224" i="1"/>
  <c r="I223" i="1"/>
  <c r="I222" i="1"/>
  <c r="I221" i="1"/>
  <c r="I220" i="1"/>
  <c r="I219" i="1"/>
  <c r="I217" i="1"/>
  <c r="G242" i="1"/>
  <c r="G241" i="1"/>
  <c r="G240" i="1"/>
  <c r="G239" i="1"/>
  <c r="G237" i="1"/>
  <c r="G236" i="1"/>
  <c r="G235" i="1"/>
  <c r="G234" i="1"/>
  <c r="G233" i="1"/>
  <c r="G232" i="1"/>
  <c r="G231" i="1"/>
  <c r="G230" i="1"/>
  <c r="G229" i="1"/>
  <c r="G228" i="1"/>
  <c r="G227" i="1"/>
  <c r="G225" i="1"/>
  <c r="G224" i="1"/>
  <c r="G223" i="1"/>
  <c r="G222" i="1"/>
  <c r="G221" i="1"/>
  <c r="G220" i="1"/>
  <c r="G219" i="1"/>
  <c r="G218" i="1"/>
  <c r="G217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3" i="1"/>
  <c r="I192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2" i="1"/>
  <c r="I141" i="1"/>
  <c r="I140" i="1"/>
  <c r="I139" i="1"/>
  <c r="I138" i="1"/>
  <c r="I137" i="1"/>
  <c r="I136" i="1"/>
  <c r="I135" i="1"/>
  <c r="I134" i="1"/>
  <c r="I133" i="1"/>
  <c r="I132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I122" i="1"/>
  <c r="I121" i="1"/>
  <c r="I120" i="1"/>
  <c r="I119" i="1"/>
  <c r="I118" i="1"/>
  <c r="I117" i="1"/>
  <c r="I116" i="1"/>
  <c r="I115" i="1"/>
  <c r="I113" i="1"/>
  <c r="I112" i="1"/>
  <c r="I110" i="1"/>
  <c r="I109" i="1"/>
  <c r="I106" i="1"/>
  <c r="I105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5" i="1"/>
  <c r="I84" i="1"/>
  <c r="I83" i="1"/>
  <c r="I82" i="1"/>
  <c r="G122" i="1"/>
  <c r="G121" i="1"/>
  <c r="G120" i="1"/>
  <c r="G119" i="1"/>
  <c r="G118" i="1"/>
  <c r="G117" i="1"/>
  <c r="G116" i="1"/>
  <c r="G115" i="1"/>
  <c r="G113" i="1"/>
  <c r="G112" i="1"/>
  <c r="G110" i="1"/>
  <c r="G109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I71" i="1"/>
  <c r="I69" i="1"/>
  <c r="I68" i="1"/>
  <c r="I67" i="1"/>
  <c r="I66" i="1"/>
  <c r="I65" i="1"/>
  <c r="I64" i="1"/>
  <c r="I63" i="1"/>
  <c r="I62" i="1"/>
  <c r="I61" i="1"/>
  <c r="G71" i="1"/>
  <c r="G70" i="1"/>
  <c r="G69" i="1"/>
  <c r="G68" i="1"/>
  <c r="G67" i="1"/>
  <c r="G66" i="1"/>
  <c r="G65" i="1"/>
  <c r="G64" i="1"/>
  <c r="G63" i="1"/>
  <c r="G62" i="1"/>
  <c r="G61" i="1"/>
  <c r="I45" i="1"/>
  <c r="I42" i="1"/>
  <c r="I41" i="1"/>
  <c r="I39" i="1"/>
  <c r="I37" i="1"/>
  <c r="I36" i="1"/>
  <c r="I33" i="1"/>
  <c r="I32" i="1"/>
  <c r="I31" i="1"/>
  <c r="I30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G72" i="1" l="1"/>
  <c r="G344" i="1"/>
  <c r="I48" i="1"/>
  <c r="G281" i="1"/>
  <c r="C298" i="1"/>
  <c r="C293" i="1"/>
  <c r="C260" i="1"/>
  <c r="C243" i="1"/>
  <c r="C208" i="1" l="1"/>
  <c r="K298" i="1"/>
  <c r="G298" i="1"/>
  <c r="E298" i="1"/>
  <c r="I298" i="1" s="1"/>
  <c r="K293" i="1"/>
  <c r="G293" i="1"/>
  <c r="E293" i="1"/>
  <c r="I293" i="1" s="1"/>
  <c r="I281" i="1"/>
  <c r="G260" i="1"/>
  <c r="E260" i="1"/>
  <c r="I260" i="1" s="1"/>
  <c r="G114" i="1"/>
  <c r="E114" i="1"/>
  <c r="C114" i="1"/>
  <c r="G107" i="1"/>
  <c r="K123" i="1"/>
  <c r="E107" i="1"/>
  <c r="C107" i="1"/>
  <c r="I114" i="1" l="1"/>
  <c r="I107" i="1"/>
  <c r="I72" i="1"/>
  <c r="G123" i="1"/>
  <c r="C123" i="1"/>
  <c r="E123" i="1"/>
  <c r="E208" i="1"/>
  <c r="I208" i="1" s="1"/>
  <c r="G208" i="1"/>
  <c r="G168" i="1"/>
  <c r="E168" i="1"/>
  <c r="I123" i="1" l="1"/>
  <c r="C168" i="1"/>
  <c r="C346" i="1" s="1"/>
  <c r="C348" i="1" s="1"/>
  <c r="I168" i="1" l="1"/>
  <c r="K243" i="1"/>
  <c r="G243" i="1"/>
  <c r="G346" i="1" s="1"/>
  <c r="G348" i="1" s="1"/>
  <c r="E243" i="1"/>
  <c r="K208" i="1"/>
  <c r="K168" i="1"/>
  <c r="E346" i="1" l="1"/>
  <c r="E348" i="1" s="1"/>
  <c r="K346" i="1"/>
  <c r="K348" i="1" s="1"/>
  <c r="I243" i="1"/>
  <c r="I346" i="1" l="1"/>
</calcChain>
</file>

<file path=xl/sharedStrings.xml><?xml version="1.0" encoding="utf-8"?>
<sst xmlns="http://schemas.openxmlformats.org/spreadsheetml/2006/main" count="348" uniqueCount="273">
  <si>
    <t>Town of East Spencer</t>
  </si>
  <si>
    <t>$ Over Budget</t>
  </si>
  <si>
    <t xml:space="preserve"> </t>
  </si>
  <si>
    <t xml:space="preserve">Proposed </t>
  </si>
  <si>
    <t>Police (44)</t>
  </si>
  <si>
    <t>43.5000 • Fire Preven/Educ Community</t>
  </si>
  <si>
    <t>43.1940 • Prof. Service - Exterminating</t>
  </si>
  <si>
    <t>Public Works (45)</t>
  </si>
  <si>
    <t>Total Income</t>
  </si>
  <si>
    <t>Governing Body (41)</t>
  </si>
  <si>
    <t xml:space="preserve">45.5500 • Seasonal Banners </t>
  </si>
  <si>
    <t>45.5550 • Street Signs</t>
  </si>
  <si>
    <t>42.3315 • Electricity - School Building</t>
  </si>
  <si>
    <t xml:space="preserve">     Fire (43)</t>
  </si>
  <si>
    <t>Zoning &amp; Planning (46)</t>
  </si>
  <si>
    <t>Parks &amp; Recreation (47)</t>
  </si>
  <si>
    <t>Net Income</t>
  </si>
  <si>
    <t>Income</t>
  </si>
  <si>
    <t>10.3101 • Taxes-Ad Valorem</t>
  </si>
  <si>
    <t>10.3102 • PN's Tax Levy Collection</t>
  </si>
  <si>
    <t>10.3103 • Penalties &amp; Interest</t>
  </si>
  <si>
    <t>1.0.3110 • Motor Vehicle Taxes</t>
  </si>
  <si>
    <t>10.3230 • Local Option Sales Tax</t>
  </si>
  <si>
    <t>10.3277 • White Goods Disposal Tax</t>
  </si>
  <si>
    <t>10.3310 • Sales Tax Refund</t>
  </si>
  <si>
    <t>10.3317 • Special Events</t>
  </si>
  <si>
    <t>10.3323 • Court Facilities Fees</t>
  </si>
  <si>
    <t>10.3324 • Utility Franchise Tax</t>
  </si>
  <si>
    <t>10.3345 • Inspection/Zoning Fees</t>
  </si>
  <si>
    <t>10.3837 • ABC Distribution</t>
  </si>
  <si>
    <t>10.3838 • Dividend Option-NCCMT</t>
  </si>
  <si>
    <t>10.4000 • Loan repayment from W&amp;S</t>
  </si>
  <si>
    <t>41.1000 • Salaries &amp; Wages Regular</t>
  </si>
  <si>
    <t>41.1810 • PR Taxes -Contribution</t>
  </si>
  <si>
    <t>41.1830 • Insurance Contr</t>
  </si>
  <si>
    <t>41.3110 • Travel</t>
  </si>
  <si>
    <t>41.3150 • Business Meetings</t>
  </si>
  <si>
    <t>41.3950 • Training</t>
  </si>
  <si>
    <t>Total Governing Body (41)</t>
  </si>
  <si>
    <t>42.1000 • Salaries &amp; Wages-regular</t>
  </si>
  <si>
    <t>42.1910 · Prof Service-Accounting</t>
  </si>
  <si>
    <t>42.1920 • Prof Service-Legal</t>
  </si>
  <si>
    <t>42.1990 • Prof Serv-Other</t>
  </si>
  <si>
    <t>42.2100 • Supplies Other</t>
  </si>
  <si>
    <t>42.2200 • Supplies - Janitorial</t>
  </si>
  <si>
    <t>42.2600 • Office Supplies &amp; Materials</t>
  </si>
  <si>
    <t>42.311O • Travel</t>
  </si>
  <si>
    <t>42.3210 • Telephone Service</t>
  </si>
  <si>
    <t>42.3250 • Postage</t>
  </si>
  <si>
    <t>42.3310 • Electricity</t>
  </si>
  <si>
    <t>42.331O • Electricity - Other</t>
  </si>
  <si>
    <t>42.3340 • Water Utilities -Town Hall</t>
  </si>
  <si>
    <t>42.3341 • School Building Water Utilities</t>
  </si>
  <si>
    <t>42.3700 • Advertising</t>
  </si>
  <si>
    <t>42.4310 • Rent Reproduction Equipment</t>
  </si>
  <si>
    <t>42.4510 • Ins  Property &amp; Gen. Llab.</t>
  </si>
  <si>
    <t>42.4910 • Dues &amp; Subscriptions</t>
  </si>
  <si>
    <t>42.4920 • Bad Debt Expense</t>
  </si>
  <si>
    <t>42.4930 • Bank Service Charge</t>
  </si>
  <si>
    <t>43.1200 • Salary</t>
  </si>
  <si>
    <t>43.1295 • Salaries Call Back</t>
  </si>
  <si>
    <t>43.1810 • PR Taxes -  Contribution</t>
  </si>
  <si>
    <t>43.1821 • NC Association Dues</t>
  </si>
  <si>
    <t>43.1930 • Prof. Serv Medical</t>
  </si>
  <si>
    <t>43.2100 • Supplies Other</t>
  </si>
  <si>
    <t>43.2120 • Supplies Uniforms</t>
  </si>
  <si>
    <t>43.2130 • Supplies Station</t>
  </si>
  <si>
    <t>43.2900 • Small Equipment</t>
  </si>
  <si>
    <t>43.3210 • Telephone Service</t>
  </si>
  <si>
    <t>43.3260 • 800 Radio User Fee</t>
  </si>
  <si>
    <t>43.3270 • Pagers</t>
  </si>
  <si>
    <t>43.331O • Electricity</t>
  </si>
  <si>
    <t>43.3340 • Water Utilities</t>
  </si>
  <si>
    <t>43.3810 • Programming</t>
  </si>
  <si>
    <t>43.3970 • First Responders</t>
  </si>
  <si>
    <t>43.5500 • Tum   Out Gear</t>
  </si>
  <si>
    <t>43.7100 • Debt Service Principal</t>
  </si>
  <si>
    <t>43.7200 • Debt Service Interest</t>
  </si>
  <si>
    <t>44.1410 • Holiday Pay</t>
  </si>
  <si>
    <t>44.1310 • SEP ALLOW LEO</t>
  </si>
  <si>
    <t>44.1820 • Retirement Contribution</t>
  </si>
  <si>
    <t>44.1825 • 401K Contribution</t>
  </si>
  <si>
    <t>44.1830 • Insurance Contr</t>
  </si>
  <si>
    <t>44.1930 • Prof. Serv Medical</t>
  </si>
  <si>
    <t>44.1965 • Prof Serv Drug Testing</t>
  </si>
  <si>
    <t>44.1990 • Prof Service - Other</t>
  </si>
  <si>
    <t>44.2100 • Supplies Other</t>
  </si>
  <si>
    <t>44.2120 • Supplies Uniforms</t>
  </si>
  <si>
    <t>44.3260 • 800 Radio User Fees</t>
  </si>
  <si>
    <t>44.3270 • Air  card/Mobile</t>
  </si>
  <si>
    <t>44.3540 • Vehicles - Paint &amp; Decals</t>
  </si>
  <si>
    <t>44.5400 • Patrol Cars</t>
  </si>
  <si>
    <t>45.1810 • PR Taxes -  Contribution</t>
  </si>
  <si>
    <t>45.1820 • Retirement Contribution</t>
  </si>
  <si>
    <t>45.1822 • Retirement-401K</t>
  </si>
  <si>
    <t>45.1990 • Prof Serv Other</t>
  </si>
  <si>
    <t>45.2100 • Supplies Other</t>
  </si>
  <si>
    <t>45.2120 • Supplies Uniforms</t>
  </si>
  <si>
    <t>45.331O • Electricity</t>
  </si>
  <si>
    <t>45.3950 • Training</t>
  </si>
  <si>
    <t>46.1990 • Prof. Serv Other</t>
  </si>
  <si>
    <t>46.3250 • Postage</t>
  </si>
  <si>
    <t>46.3700 · Advertising</t>
  </si>
  <si>
    <t>46.3950 • Training</t>
  </si>
  <si>
    <t>47.1810 • PR Taxes -  Contribution</t>
  </si>
  <si>
    <t>47.2320 • Supplies Park</t>
  </si>
  <si>
    <t>47.3210 • Telephone Service</t>
  </si>
  <si>
    <t>47.3310 • Electricity</t>
  </si>
  <si>
    <t>47.3540 • R &amp; M Other</t>
  </si>
  <si>
    <t>49.1000 • Salary Reserve</t>
  </si>
  <si>
    <t>42.3511 • R &amp; M (old school building)</t>
  </si>
  <si>
    <t>44.2600 • Office Supplies &amp; Materials</t>
  </si>
  <si>
    <t>46.2600 • Office Supplies &amp; Materials</t>
  </si>
  <si>
    <t xml:space="preserve">Comments: </t>
  </si>
  <si>
    <t xml:space="preserve">         Total 42.3310 • Electricity</t>
  </si>
  <si>
    <r>
      <rPr>
        <sz val="10"/>
        <rFont val="Arial"/>
        <family val="2"/>
      </rPr>
      <t>42.3510 • R  &amp; M Building - Other</t>
    </r>
  </si>
  <si>
    <r>
      <rPr>
        <sz val="10"/>
        <rFont val="Arial"/>
        <family val="2"/>
      </rPr>
      <t>42.3520 • R &amp; M Equipment</t>
    </r>
  </si>
  <si>
    <r>
      <rPr>
        <sz val="10"/>
        <rFont val="Arial"/>
        <family val="2"/>
      </rPr>
      <t>42.1810 · PR Taxes -  Contribution</t>
    </r>
  </si>
  <si>
    <r>
      <rPr>
        <sz val="10"/>
        <rFont val="Arial"/>
        <family val="2"/>
      </rPr>
      <t>42.1822 · Retirement - 401K</t>
    </r>
  </si>
  <si>
    <r>
      <rPr>
        <sz val="10"/>
        <rFont val="Arial"/>
        <family val="2"/>
      </rPr>
      <t>42.1940 · Prof Service-Exterminating</t>
    </r>
  </si>
  <si>
    <r>
      <rPr>
        <sz val="10"/>
        <rFont val="Arial"/>
        <family val="2"/>
      </rPr>
      <t>42.1960 · Prof Serv-Tax Collection</t>
    </r>
  </si>
  <si>
    <r>
      <rPr>
        <sz val="10"/>
        <rFont val="Arial"/>
        <family val="2"/>
      </rPr>
      <t>42.1970 · Prof Serv-Janitorial</t>
    </r>
  </si>
  <si>
    <r>
      <rPr>
        <sz val="10"/>
        <rFont val="Arial"/>
        <family val="2"/>
      </rPr>
      <t>42.1980 · Prof Serv-Auditing</t>
    </r>
  </si>
  <si>
    <t>Comments</t>
  </si>
  <si>
    <t>Comments:</t>
  </si>
  <si>
    <t>43.1290 • Salaries &amp; Wages Per Call Pay</t>
  </si>
  <si>
    <r>
      <rPr>
        <sz val="10"/>
        <rFont val="Arial"/>
        <family val="2"/>
      </rPr>
      <t>43.1260 • Salaries &amp; Wages Temp PT</t>
    </r>
  </si>
  <si>
    <r>
      <rPr>
        <sz val="10"/>
        <rFont val="Arial"/>
        <family val="2"/>
      </rPr>
      <t>43.2510 • Vehicle Fuel &amp; Lube</t>
    </r>
  </si>
  <si>
    <r>
      <rPr>
        <sz val="10"/>
        <rFont val="Arial"/>
        <family val="2"/>
      </rPr>
      <t>43.3520 • R &amp; M Equipment</t>
    </r>
  </si>
  <si>
    <r>
      <rPr>
        <sz val="10"/>
        <rFont val="Arial"/>
        <family val="2"/>
      </rPr>
      <t xml:space="preserve">43.3530 • </t>
    </r>
    <r>
      <rPr>
        <b/>
        <sz val="10"/>
        <rFont val="Arial"/>
        <family val="2"/>
      </rPr>
      <t xml:space="preserve">R </t>
    </r>
    <r>
      <rPr>
        <sz val="10"/>
        <rFont val="Arial"/>
        <family val="2"/>
      </rPr>
      <t>&amp; M Vehicles</t>
    </r>
  </si>
  <si>
    <r>
      <rPr>
        <sz val="10"/>
        <rFont val="Arial"/>
        <family val="2"/>
      </rPr>
      <t>43.3540 • R &amp; M Radio/Station Siren</t>
    </r>
  </si>
  <si>
    <r>
      <rPr>
        <sz val="10"/>
        <rFont val="Arial"/>
        <family val="2"/>
      </rPr>
      <t>43.4400 • Service &amp; Maint. Contract</t>
    </r>
  </si>
  <si>
    <r>
      <rPr>
        <sz val="10"/>
        <rFont val="Arial"/>
        <family val="2"/>
      </rPr>
      <t>43.4910 • Dues &amp; Subscriptions</t>
    </r>
  </si>
  <si>
    <r>
      <rPr>
        <sz val="10"/>
        <rFont val="Arial"/>
        <family val="2"/>
      </rPr>
      <t>44.1260 • Salaries &amp; Wages - PT</t>
    </r>
  </si>
  <si>
    <r>
      <rPr>
        <sz val="10"/>
        <rFont val="Arial"/>
        <family val="2"/>
      </rPr>
      <t>44.4400 • Service &amp; Maint Contract</t>
    </r>
  </si>
  <si>
    <t xml:space="preserve">         Total Zoning &amp; Planning (46)</t>
  </si>
  <si>
    <t xml:space="preserve">             Total Fire (43)</t>
  </si>
  <si>
    <t xml:space="preserve">          Total Police (44)</t>
  </si>
  <si>
    <t>47.1260 • Salaries &amp; Wages Temp, PT</t>
  </si>
  <si>
    <t xml:space="preserve">    Capital &amp; Special Projects (49)</t>
  </si>
  <si>
    <r>
      <t xml:space="preserve">     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Total Capital &amp; Special Projects (49)</t>
    </r>
  </si>
  <si>
    <t xml:space="preserve">          Total Public Works (45)</t>
  </si>
  <si>
    <t xml:space="preserve">       Total Expense</t>
  </si>
  <si>
    <t>Expenses</t>
  </si>
  <si>
    <t>10.3485 • Landfill Charges</t>
  </si>
  <si>
    <t>10.3431 • Fire Dept (GRANT)</t>
  </si>
  <si>
    <t xml:space="preserve">10.3436 • Police Dept </t>
  </si>
  <si>
    <t>10.3540 • Interest lncome-10</t>
  </si>
  <si>
    <t>10.3860 • Rents</t>
  </si>
  <si>
    <t>10.3890 • GRANTS</t>
  </si>
  <si>
    <t>20.3316 • Powell Bill Allocation</t>
  </si>
  <si>
    <t>20.3540 • Interest Income-20</t>
  </si>
  <si>
    <t>20.3838 • Dividend Option-NCCMT Powel Bill</t>
  </si>
  <si>
    <t>30.3966 • CDBG Grant (Sewer)</t>
  </si>
  <si>
    <t>30.3967 • CDBG (Revitalization)</t>
  </si>
  <si>
    <t>40.3540 • Interest Income - 40</t>
  </si>
  <si>
    <t>60.3510 • Water Charges</t>
  </si>
  <si>
    <t>60.3515 • Sewer Charges</t>
  </si>
  <si>
    <t>60.3520 • Penalties WSF</t>
  </si>
  <si>
    <t>60.3540 • Interest Income</t>
  </si>
  <si>
    <t>70.3540 • Interest Income-70</t>
  </si>
  <si>
    <t xml:space="preserve">80.3867 •EPA-Brownfields Grant </t>
  </si>
  <si>
    <t>80.3540 •Interest Income - 80</t>
  </si>
  <si>
    <t xml:space="preserve"> • Fire Dept Donations</t>
  </si>
  <si>
    <t xml:space="preserve"> • Police Dept Donations</t>
  </si>
  <si>
    <t>What's Been Spent</t>
  </si>
  <si>
    <t>Budget</t>
  </si>
  <si>
    <t>% of Budget</t>
  </si>
  <si>
    <t>n/a</t>
  </si>
  <si>
    <t>42. 2200 . Christmas Bonus</t>
  </si>
  <si>
    <t>43.2200 • Employee Recognition</t>
  </si>
  <si>
    <t>44.2200 • Christmas Bonus</t>
  </si>
  <si>
    <t>45.22200 • Christmas Bonus</t>
  </si>
  <si>
    <t>46.5000 · Demolition</t>
  </si>
  <si>
    <t>47.2330 • Supplies Pool Splash Pod</t>
  </si>
  <si>
    <t xml:space="preserve">47.2331 • Festival </t>
  </si>
  <si>
    <t>47.3540 •MLK Events</t>
  </si>
  <si>
    <t>Powell Bill (20)</t>
  </si>
  <si>
    <t>CDBG Grant (40)</t>
  </si>
  <si>
    <t>Total Power Bill</t>
  </si>
  <si>
    <t>Total CDBG Grant</t>
  </si>
  <si>
    <t>Water &amp; Sewer (60)</t>
  </si>
  <si>
    <t>Total Water &amp; Sewer (60)</t>
  </si>
  <si>
    <t>**49.7550 (Principal and Interest on Fire Truck</t>
  </si>
  <si>
    <t>Payroll Taxes</t>
  </si>
  <si>
    <t>1810 . FICA &amp; Medicare</t>
  </si>
  <si>
    <t>66000 . Payroll Expense</t>
  </si>
  <si>
    <t>42.3510 · R  &amp; M Building</t>
  </si>
  <si>
    <t>** 45.3510 (Includes painting @ $4,000.00 on trim around Town Hall, 2,500.00 for Old School Building and a  HVAC system for Town Hall @ 7,000.00)</t>
  </si>
  <si>
    <t>**10.3317 -Special Events includes MLK 2,600.00 and 6,000.00 for the Soul Festival for a total of 6,600.00.</t>
  </si>
  <si>
    <t>41.1875 • Cellular Phone</t>
  </si>
  <si>
    <t>41.2200 • Christmas Bonus</t>
  </si>
  <si>
    <t>41.2220 • Municipal Election</t>
  </si>
  <si>
    <t>41.2230 • Community Support</t>
  </si>
  <si>
    <t>42.3950 • Training</t>
  </si>
  <si>
    <t>43.2600 • Office Supply &amp; Materials</t>
  </si>
  <si>
    <t>43.3330 • Natural Gas</t>
  </si>
  <si>
    <t>43.3510 • R&amp;M - Building</t>
  </si>
  <si>
    <t>43.3950 • Training</t>
  </si>
  <si>
    <t>43.5100 • FD Annual Awards Banquet</t>
  </si>
  <si>
    <t>44.1000 • Salaries &amp; Wages Regular</t>
  </si>
  <si>
    <t>44.1810 • PR Taxes -  Contribution</t>
  </si>
  <si>
    <t>44.2520 • Vehicle Tires &amp; Tubes</t>
  </si>
  <si>
    <t>44.2530 • Vehicle Parts</t>
  </si>
  <si>
    <t>44.2590 • Vehicle Other Supplies</t>
  </si>
  <si>
    <t>44.2900 • Small Equipment</t>
  </si>
  <si>
    <t>44.3210 • Telephone Service</t>
  </si>
  <si>
    <t>44.3250 • Postage</t>
  </si>
  <si>
    <t>44.3530 • R &amp; M Vehicles</t>
  </si>
  <si>
    <t>44.3950 • Training</t>
  </si>
  <si>
    <t>44.4910 • Dues &amp; Subscriptions</t>
  </si>
  <si>
    <t>Police car was taken out of this years budget depending on increase of income may still be purchased.</t>
  </si>
  <si>
    <t>45.1220 • Salaries &amp; Wages Overtime</t>
  </si>
  <si>
    <t>45.2900 • Other Small Equipment</t>
  </si>
  <si>
    <t>45.3210 • Telephone Service</t>
  </si>
  <si>
    <t>45.3315 • Christmas Lights</t>
  </si>
  <si>
    <t>45.3510 • R &amp; M  Building</t>
  </si>
  <si>
    <t>45.3520 • R &amp; M Equipment</t>
  </si>
  <si>
    <t>45.3530 • R &amp; M  Vehicles</t>
  </si>
  <si>
    <t>45.4400 • Service &amp; Maint Contract</t>
  </si>
  <si>
    <t xml:space="preserve">45.5 CO • Other Equipment </t>
  </si>
  <si>
    <t>Reflects an increase in Code Enforcement from 1.5 days worked to 2 days per week.</t>
  </si>
  <si>
    <t>47.2100 • Supplies Other</t>
  </si>
  <si>
    <t>47.3340 • Water Utilities</t>
  </si>
  <si>
    <t>47.3510 • R &amp; M Building</t>
  </si>
  <si>
    <r>
      <rPr>
        <b/>
        <sz val="10"/>
        <rFont val="Arial"/>
        <family val="2"/>
      </rPr>
      <t xml:space="preserve">49.7550 </t>
    </r>
    <r>
      <rPr>
        <sz val="10"/>
        <rFont val="Arial"/>
        <family val="2"/>
      </rPr>
      <t>• Match for Grants</t>
    </r>
  </si>
  <si>
    <t>20.1950 • Side Arm Cutting</t>
  </si>
  <si>
    <t>20.1970 • Prof. Service Paving</t>
  </si>
  <si>
    <t xml:space="preserve">20..3570 • R&amp;M </t>
  </si>
  <si>
    <t>20.3580 • Street Signs</t>
  </si>
  <si>
    <t>20.4930 • Bank Service Fees</t>
  </si>
  <si>
    <t>20.9910 • Contingency</t>
  </si>
  <si>
    <t>40.4001 • Rehab of Water System</t>
  </si>
  <si>
    <t>40.4003 • Revitalization</t>
  </si>
  <si>
    <t>Total Payroll Taxes</t>
  </si>
  <si>
    <t>PARTF Grant (70)</t>
  </si>
  <si>
    <t>70.550 . Special Projects</t>
  </si>
  <si>
    <t>60.1995 • Prof. Serv. Management Fee</t>
  </si>
  <si>
    <t>60.2700 • Water Purchased</t>
  </si>
  <si>
    <t>60.4400 • Service &amp; Maintenance Contract</t>
  </si>
  <si>
    <t>60.7100 • Bond Interest</t>
  </si>
  <si>
    <t>60.7200 • Bond Principal</t>
  </si>
  <si>
    <t>Total Income (from line 48 above)</t>
  </si>
  <si>
    <t>42.3510 · R  &amp; M Building (Town Hall)</t>
  </si>
  <si>
    <t>45.3960 • Truck</t>
  </si>
  <si>
    <t>41.3317 • Board Room Furniture</t>
  </si>
  <si>
    <t>** 41.3317 Purchase of Board Room Furniture @ 4,500.00</t>
  </si>
  <si>
    <t>Administration (42)</t>
  </si>
  <si>
    <t>42.1820 · Retirement Contribution</t>
  </si>
  <si>
    <t>42.1830 · Insurance Contribution</t>
  </si>
  <si>
    <t>42.1850 • Unemployment Comp Contribution</t>
  </si>
  <si>
    <t>42.1860 • Workers Comp Contribution</t>
  </si>
  <si>
    <t>42.3330 • Natural Gas 1909 East Bldg..</t>
  </si>
  <si>
    <t xml:space="preserve">  Total Administration (42)</t>
  </si>
  <si>
    <t>43.6600 • Air  packs testing</t>
  </si>
  <si>
    <t>A truck was taken out of this budget, depending on an increase in income may still be purchased.</t>
  </si>
  <si>
    <t>44.2510 • Vehicle Fuel &amp; Lube</t>
  </si>
  <si>
    <t>45.1000 • Salaries &amp; Wages Regular</t>
  </si>
  <si>
    <t>45.1830 • insurance Contr</t>
  </si>
  <si>
    <t>45.2510 • Vehicle Fuel &amp; Lube</t>
  </si>
  <si>
    <t>45.3330 • Natural Gas</t>
  </si>
  <si>
    <t>45.3340 • Water Utilities</t>
  </si>
  <si>
    <r>
      <t xml:space="preserve">        </t>
    </r>
    <r>
      <rPr>
        <b/>
        <sz val="10"/>
        <rFont val="Arial"/>
        <family val="2"/>
      </rPr>
      <t>Total Parks &amp; Recreations (47)</t>
    </r>
  </si>
  <si>
    <r>
      <t xml:space="preserve">    </t>
    </r>
    <r>
      <rPr>
        <b/>
        <sz val="10"/>
        <rFont val="Arial"/>
        <family val="2"/>
      </rPr>
      <t>Solid Waste Management (48)</t>
    </r>
  </si>
  <si>
    <t>48.1985 • Prof. Serv Garbage Collect</t>
  </si>
  <si>
    <t xml:space="preserve">         Total Solid Waste Management (48)</t>
  </si>
  <si>
    <t>20.1991 • Prof Service-Engineering</t>
  </si>
  <si>
    <t>Brownfield Grant (80)</t>
  </si>
  <si>
    <t>80.7545. EPA-Brownfields Grant-Cont. Serv</t>
  </si>
  <si>
    <t>10.3460 • Misc.-Zoning Dept</t>
  </si>
  <si>
    <t>10.3880 • First Responders</t>
  </si>
  <si>
    <t>70.3890 • Contributions &amp; Donations</t>
  </si>
  <si>
    <t xml:space="preserve">Fiscal Year 2020-2021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</si>
</sst>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6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4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39" fontId="2" fillId="0" borderId="0" xfId="0" applyNumberFormat="1" applyFont="1" applyFill="1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vertical="center" shrinkToFit="1"/>
    </xf>
    <xf numFmtId="39" fontId="2" fillId="0" borderId="0" xfId="0" applyNumberFormat="1" applyFont="1" applyFill="1" applyBorder="1" applyAlignment="1">
      <alignment horizontal="right" vertical="top" indent="1" shrinkToFit="1"/>
    </xf>
    <xf numFmtId="39" fontId="2" fillId="0" borderId="0" xfId="0" applyNumberFormat="1" applyFont="1" applyFill="1" applyBorder="1" applyAlignment="1">
      <alignment horizontal="right" vertical="top" indent="2" shrinkToFit="1"/>
    </xf>
    <xf numFmtId="39" fontId="3" fillId="0" borderId="0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shrinkToFit="1"/>
    </xf>
    <xf numFmtId="39" fontId="2" fillId="0" borderId="3" xfId="0" applyNumberFormat="1" applyFont="1" applyFill="1" applyBorder="1" applyAlignment="1"/>
    <xf numFmtId="39" fontId="3" fillId="0" borderId="0" xfId="0" applyNumberFormat="1" applyFont="1" applyFill="1" applyBorder="1" applyAlignment="1">
      <alignment shrinkToFit="1"/>
    </xf>
    <xf numFmtId="39" fontId="2" fillId="0" borderId="0" xfId="0" applyNumberFormat="1" applyFont="1" applyFill="1" applyBorder="1" applyAlignment="1">
      <alignment wrapText="1" shrinkToFit="1"/>
    </xf>
    <xf numFmtId="39" fontId="2" fillId="0" borderId="3" xfId="0" applyNumberFormat="1" applyFont="1" applyFill="1" applyBorder="1" applyAlignment="1">
      <alignment horizontal="right" vertical="top" indent="1" shrinkToFit="1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39" fontId="3" fillId="0" borderId="2" xfId="0" applyNumberFormat="1" applyFont="1" applyFill="1" applyBorder="1" applyAlignment="1">
      <alignment horizontal="right" vertical="top" indent="2" shrinkToFit="1"/>
    </xf>
    <xf numFmtId="39" fontId="3" fillId="0" borderId="0" xfId="0" applyNumberFormat="1" applyFont="1" applyFill="1" applyBorder="1" applyAlignment="1">
      <alignment horizontal="right" vertical="top" indent="2" shrinkToFit="1"/>
    </xf>
    <xf numFmtId="39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39" fontId="2" fillId="0" borderId="0" xfId="0" applyNumberFormat="1" applyFont="1" applyFill="1" applyBorder="1" applyAlignment="1">
      <alignment horizontal="right" vertical="top"/>
    </xf>
    <xf numFmtId="39" fontId="3" fillId="0" borderId="0" xfId="0" applyNumberFormat="1" applyFont="1" applyFill="1" applyBorder="1" applyAlignment="1">
      <alignment horizontal="right"/>
    </xf>
    <xf numFmtId="39" fontId="2" fillId="0" borderId="3" xfId="0" applyNumberFormat="1" applyFont="1" applyFill="1" applyBorder="1" applyAlignment="1">
      <alignment horizontal="right" vertical="top"/>
    </xf>
    <xf numFmtId="39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 vertical="center"/>
    </xf>
    <xf numFmtId="39" fontId="2" fillId="0" borderId="3" xfId="0" applyNumberFormat="1" applyFont="1" applyFill="1" applyBorder="1" applyAlignment="1">
      <alignment horizontal="right" vertical="center"/>
    </xf>
    <xf numFmtId="39" fontId="2" fillId="0" borderId="0" xfId="0" applyNumberFormat="1" applyFont="1" applyFill="1" applyBorder="1" applyAlignment="1">
      <alignment vertical="top" shrinkToFit="1"/>
    </xf>
    <xf numFmtId="39" fontId="2" fillId="0" borderId="3" xfId="0" applyNumberFormat="1" applyFont="1" applyFill="1" applyBorder="1" applyAlignment="1">
      <alignment vertical="top" shrinkToFit="1"/>
    </xf>
    <xf numFmtId="39" fontId="2" fillId="2" borderId="10" xfId="0" applyNumberFormat="1" applyFont="1" applyFill="1" applyBorder="1" applyAlignment="1">
      <alignment vertical="center" shrinkToFit="1"/>
    </xf>
    <xf numFmtId="4" fontId="2" fillId="0" borderId="0" xfId="0" applyNumberFormat="1" applyFont="1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horizontal="left" vertical="top"/>
    </xf>
    <xf numFmtId="39" fontId="3" fillId="0" borderId="0" xfId="0" applyNumberFormat="1" applyFont="1" applyFill="1" applyBorder="1" applyAlignment="1">
      <alignment horizontal="right" vertical="center"/>
    </xf>
    <xf numFmtId="39" fontId="2" fillId="0" borderId="3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vertical="top" shrinkToFit="1"/>
    </xf>
    <xf numFmtId="39" fontId="3" fillId="0" borderId="0" xfId="0" applyNumberFormat="1" applyFont="1" applyFill="1" applyBorder="1" applyAlignment="1">
      <alignment horizontal="right" vertical="top" shrinkToFit="1"/>
    </xf>
    <xf numFmtId="39" fontId="3" fillId="2" borderId="10" xfId="0" applyNumberFormat="1" applyFont="1" applyFill="1" applyBorder="1" applyAlignment="1">
      <alignment vertical="center" shrinkToFit="1"/>
    </xf>
    <xf numFmtId="4" fontId="0" fillId="0" borderId="0" xfId="0" applyNumberFormat="1" applyFill="1" applyBorder="1" applyAlignment="1">
      <alignment horizontal="right" vertical="top"/>
    </xf>
    <xf numFmtId="39" fontId="4" fillId="0" borderId="0" xfId="0" applyNumberFormat="1" applyFont="1" applyFill="1" applyBorder="1" applyAlignment="1">
      <alignment vertical="top" wrapText="1"/>
    </xf>
    <xf numFmtId="39" fontId="2" fillId="0" borderId="0" xfId="0" applyNumberFormat="1" applyFont="1" applyFill="1" applyBorder="1" applyAlignment="1">
      <alignment horizontal="right" vertical="top" shrinkToFit="1"/>
    </xf>
    <xf numFmtId="39" fontId="2" fillId="0" borderId="0" xfId="0" applyNumberFormat="1" applyFont="1" applyFill="1" applyBorder="1" applyAlignment="1">
      <alignment vertical="top" wrapText="1"/>
    </xf>
    <xf numFmtId="39" fontId="2" fillId="0" borderId="0" xfId="0" applyNumberFormat="1" applyFont="1" applyFill="1" applyBorder="1" applyAlignment="1">
      <alignment horizontal="left" wrapText="1"/>
    </xf>
    <xf numFmtId="39" fontId="2" fillId="0" borderId="0" xfId="0" applyNumberFormat="1" applyFont="1" applyFill="1" applyBorder="1" applyAlignment="1">
      <alignment vertical="center" wrapText="1"/>
    </xf>
    <xf numFmtId="39" fontId="4" fillId="0" borderId="0" xfId="0" applyNumberFormat="1" applyFont="1" applyFill="1" applyBorder="1" applyAlignment="1">
      <alignment horizontal="left" vertical="top" wrapText="1" indent="5"/>
    </xf>
    <xf numFmtId="39" fontId="2" fillId="0" borderId="3" xfId="0" applyNumberFormat="1" applyFont="1" applyFill="1" applyBorder="1" applyAlignment="1">
      <alignment horizontal="right" vertical="top" indent="2" shrinkToFit="1"/>
    </xf>
    <xf numFmtId="39" fontId="2" fillId="0" borderId="3" xfId="0" applyNumberFormat="1" applyFont="1" applyFill="1" applyBorder="1" applyAlignment="1">
      <alignment vertical="center" shrinkToFit="1"/>
    </xf>
    <xf numFmtId="39" fontId="2" fillId="0" borderId="3" xfId="0" applyNumberFormat="1" applyFont="1" applyFill="1" applyBorder="1" applyAlignment="1">
      <alignment horizontal="right" vertical="top" shrinkToFit="1"/>
    </xf>
    <xf numFmtId="39" fontId="3" fillId="0" borderId="0" xfId="0" applyNumberFormat="1" applyFont="1" applyFill="1" applyBorder="1" applyAlignment="1">
      <alignment vertical="top" wrapText="1"/>
    </xf>
    <xf numFmtId="39" fontId="3" fillId="0" borderId="0" xfId="0" applyNumberFormat="1" applyFont="1" applyFill="1" applyBorder="1" applyAlignment="1">
      <alignment horizontal="left" vertical="top"/>
    </xf>
    <xf numFmtId="39" fontId="5" fillId="0" borderId="0" xfId="0" applyNumberFormat="1" applyFont="1" applyFill="1" applyBorder="1" applyAlignment="1">
      <alignment wrapText="1"/>
    </xf>
    <xf numFmtId="39" fontId="3" fillId="2" borderId="12" xfId="0" applyNumberFormat="1" applyFont="1" applyFill="1" applyBorder="1" applyAlignment="1">
      <alignment shrinkToFit="1"/>
    </xf>
    <xf numFmtId="39" fontId="3" fillId="0" borderId="0" xfId="0" applyNumberFormat="1" applyFont="1" applyFill="1" applyBorder="1" applyAlignment="1"/>
    <xf numFmtId="39" fontId="5" fillId="0" borderId="0" xfId="0" applyNumberFormat="1" applyFont="1" applyFill="1" applyBorder="1" applyAlignment="1"/>
    <xf numFmtId="39" fontId="4" fillId="0" borderId="0" xfId="0" applyNumberFormat="1" applyFont="1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horizontal="right" vertical="top" indent="2"/>
    </xf>
    <xf numFmtId="39" fontId="7" fillId="0" borderId="0" xfId="0" applyNumberFormat="1" applyFont="1" applyFill="1" applyBorder="1" applyAlignment="1">
      <alignment horizontal="left" vertical="top" wrapText="1"/>
    </xf>
    <xf numFmtId="39" fontId="5" fillId="0" borderId="0" xfId="0" applyNumberFormat="1" applyFont="1" applyFill="1" applyBorder="1" applyAlignment="1">
      <alignment horizontal="left" vertical="top" wrapText="1"/>
    </xf>
    <xf numFmtId="39" fontId="5" fillId="0" borderId="0" xfId="0" applyNumberFormat="1" applyFont="1" applyFill="1" applyBorder="1" applyAlignment="1">
      <alignment horizontal="left" vertical="top" wrapText="1" indent="2"/>
    </xf>
    <xf numFmtId="39" fontId="6" fillId="0" borderId="1" xfId="0" applyNumberFormat="1" applyFont="1" applyFill="1" applyBorder="1" applyAlignment="1">
      <alignment horizontal="center" vertical="top"/>
    </xf>
    <xf numFmtId="39" fontId="6" fillId="0" borderId="2" xfId="0" applyNumberFormat="1" applyFont="1" applyFill="1" applyBorder="1" applyAlignment="1">
      <alignment horizontal="center" vertical="top"/>
    </xf>
    <xf numFmtId="39" fontId="2" fillId="0" borderId="2" xfId="0" applyNumberFormat="1" applyFont="1" applyFill="1" applyBorder="1" applyAlignment="1">
      <alignment horizontal="center" vertical="top"/>
    </xf>
    <xf numFmtId="39" fontId="2" fillId="0" borderId="2" xfId="0" applyNumberFormat="1" applyFont="1" applyFill="1" applyBorder="1" applyAlignment="1">
      <alignment horizontal="left" vertical="top"/>
    </xf>
    <xf numFmtId="39" fontId="3" fillId="0" borderId="1" xfId="0" applyNumberFormat="1" applyFont="1" applyFill="1" applyBorder="1" applyAlignment="1">
      <alignment horizontal="right" vertical="top"/>
    </xf>
    <xf numFmtId="39" fontId="2" fillId="0" borderId="0" xfId="0" applyNumberFormat="1" applyFont="1" applyFill="1" applyBorder="1" applyAlignment="1">
      <alignment vertical="center"/>
    </xf>
    <xf numFmtId="39" fontId="4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vertical="center"/>
    </xf>
    <xf numFmtId="39" fontId="2" fillId="0" borderId="3" xfId="0" applyNumberFormat="1" applyFont="1" applyFill="1" applyBorder="1" applyAlignment="1">
      <alignment vertical="center"/>
    </xf>
    <xf numFmtId="39" fontId="2" fillId="0" borderId="2" xfId="0" applyNumberFormat="1" applyFont="1" applyFill="1" applyBorder="1" applyAlignment="1">
      <alignment vertical="top" wrapText="1"/>
    </xf>
    <xf numFmtId="39" fontId="2" fillId="0" borderId="2" xfId="0" applyNumberFormat="1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9" fontId="4" fillId="0" borderId="0" xfId="0" applyNumberFormat="1" applyFont="1" applyFill="1" applyBorder="1" applyAlignment="1">
      <alignment horizontal="left" vertical="top" wrapText="1" indent="2"/>
    </xf>
    <xf numFmtId="39" fontId="3" fillId="0" borderId="2" xfId="0" applyNumberFormat="1" applyFont="1" applyFill="1" applyBorder="1" applyAlignment="1">
      <alignment vertical="center" shrinkToFit="1"/>
    </xf>
    <xf numFmtId="39" fontId="2" fillId="0" borderId="0" xfId="0" applyNumberFormat="1" applyFont="1" applyFill="1" applyBorder="1" applyAlignment="1">
      <alignment wrapText="1"/>
    </xf>
    <xf numFmtId="39" fontId="2" fillId="0" borderId="3" xfId="0" applyNumberFormat="1" applyFont="1" applyFill="1" applyBorder="1" applyAlignment="1">
      <alignment shrinkToFit="1"/>
    </xf>
    <xf numFmtId="39" fontId="2" fillId="0" borderId="2" xfId="0" applyNumberFormat="1" applyFont="1" applyFill="1" applyBorder="1" applyAlignment="1">
      <alignment shrinkToFit="1"/>
    </xf>
    <xf numFmtId="39" fontId="3" fillId="0" borderId="2" xfId="0" applyNumberFormat="1" applyFont="1" applyFill="1" applyBorder="1" applyAlignment="1">
      <alignment shrinkToFit="1"/>
    </xf>
    <xf numFmtId="39" fontId="5" fillId="0" borderId="3" xfId="0" applyNumberFormat="1" applyFont="1" applyFill="1" applyBorder="1" applyAlignment="1">
      <alignment horizontal="left" vertical="top" wrapText="1"/>
    </xf>
    <xf numFmtId="39" fontId="4" fillId="0" borderId="2" xfId="0" applyNumberFormat="1" applyFont="1" applyFill="1" applyBorder="1" applyAlignment="1">
      <alignment horizontal="left" vertical="top" wrapText="1"/>
    </xf>
    <xf numFmtId="39" fontId="2" fillId="0" borderId="2" xfId="0" applyNumberFormat="1" applyFont="1" applyFill="1" applyBorder="1" applyAlignment="1">
      <alignment horizontal="right" vertical="top" indent="2" shrinkToFit="1"/>
    </xf>
    <xf numFmtId="39" fontId="6" fillId="0" borderId="0" xfId="0" applyNumberFormat="1" applyFont="1" applyFill="1" applyBorder="1" applyAlignment="1">
      <alignment horizontal="center" vertical="top"/>
    </xf>
    <xf numFmtId="39" fontId="3" fillId="0" borderId="0" xfId="0" applyNumberFormat="1" applyFont="1" applyFill="1" applyBorder="1" applyAlignment="1">
      <alignment horizontal="center" vertical="top"/>
    </xf>
    <xf numFmtId="39" fontId="2" fillId="0" borderId="3" xfId="0" applyNumberFormat="1" applyFont="1" applyFill="1" applyBorder="1" applyAlignment="1">
      <alignment horizontal="right" vertical="top" indent="2"/>
    </xf>
    <xf numFmtId="39" fontId="2" fillId="0" borderId="0" xfId="0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right" shrinkToFit="1"/>
    </xf>
    <xf numFmtId="39" fontId="3" fillId="0" borderId="2" xfId="0" applyNumberFormat="1" applyFont="1" applyFill="1" applyBorder="1" applyAlignment="1">
      <alignment horizontal="left" vertical="top"/>
    </xf>
    <xf numFmtId="39" fontId="3" fillId="0" borderId="0" xfId="0" applyNumberFormat="1" applyFont="1" applyFill="1" applyBorder="1" applyAlignment="1">
      <alignment horizontal="left" vertical="top" wrapText="1"/>
    </xf>
    <xf numFmtId="39" fontId="2" fillId="0" borderId="0" xfId="0" applyNumberFormat="1" applyFont="1" applyFill="1" applyBorder="1" applyAlignment="1">
      <alignment horizontal="left" vertical="top" wrapText="1" indent="3"/>
    </xf>
    <xf numFmtId="39" fontId="3" fillId="0" borderId="0" xfId="0" applyNumberFormat="1" applyFont="1" applyFill="1" applyBorder="1" applyAlignment="1">
      <alignment horizontal="left" vertical="top" wrapText="1" indent="3"/>
    </xf>
    <xf numFmtId="39" fontId="3" fillId="0" borderId="0" xfId="0" applyNumberFormat="1" applyFont="1" applyFill="1" applyBorder="1" applyAlignment="1">
      <alignment horizontal="left" wrapText="1"/>
    </xf>
    <xf numFmtId="39" fontId="2" fillId="0" borderId="0" xfId="0" applyNumberFormat="1" applyFont="1" applyFill="1" applyBorder="1" applyAlignment="1">
      <alignment horizontal="left" vertical="top" wrapText="1"/>
    </xf>
    <xf numFmtId="39" fontId="2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 horizontal="left" vertical="top" wrapText="1" indent="3"/>
    </xf>
    <xf numFmtId="39" fontId="2" fillId="0" borderId="3" xfId="0" applyNumberFormat="1" applyFont="1" applyFill="1" applyBorder="1" applyAlignment="1">
      <alignment vertical="top"/>
    </xf>
    <xf numFmtId="39" fontId="5" fillId="0" borderId="0" xfId="0" applyNumberFormat="1" applyFont="1" applyFill="1" applyBorder="1" applyAlignment="1">
      <alignment vertical="center" wrapText="1"/>
    </xf>
    <xf numFmtId="39" fontId="4" fillId="0" borderId="0" xfId="0" applyNumberFormat="1" applyFont="1" applyFill="1" applyBorder="1" applyAlignment="1">
      <alignment horizontal="left" vertical="top" wrapText="1"/>
    </xf>
    <xf numFmtId="39" fontId="2" fillId="0" borderId="11" xfId="0" applyNumberFormat="1" applyFont="1" applyFill="1" applyBorder="1" applyAlignment="1">
      <alignment horizontal="right" vertical="top" shrinkToFit="1"/>
    </xf>
    <xf numFmtId="39" fontId="2" fillId="0" borderId="11" xfId="0" applyNumberFormat="1" applyFont="1" applyFill="1" applyBorder="1" applyAlignment="1">
      <alignment horizontal="right" vertical="top" indent="1" shrinkToFit="1"/>
    </xf>
    <xf numFmtId="39" fontId="5" fillId="0" borderId="0" xfId="0" applyNumberFormat="1" applyFont="1" applyFill="1" applyBorder="1" applyAlignment="1">
      <alignment horizontal="center" vertical="center" wrapText="1"/>
    </xf>
    <xf numFmtId="39" fontId="0" fillId="0" borderId="0" xfId="0" applyNumberFormat="1" applyFill="1" applyBorder="1" applyAlignment="1">
      <alignment horizontal="right" vertical="top"/>
    </xf>
    <xf numFmtId="39" fontId="0" fillId="0" borderId="0" xfId="0" applyNumberFormat="1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horizontal="left" vertical="top"/>
    </xf>
    <xf numFmtId="39" fontId="3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39" fontId="3" fillId="0" borderId="0" xfId="0" applyNumberFormat="1" applyFont="1" applyFill="1" applyBorder="1" applyAlignment="1">
      <alignment shrinkToFit="1"/>
    </xf>
    <xf numFmtId="39" fontId="4" fillId="0" borderId="0" xfId="0" quotePrefix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10" fontId="2" fillId="0" borderId="0" xfId="0" applyNumberFormat="1" applyFont="1" applyFill="1" applyBorder="1" applyAlignment="1">
      <alignment horizontal="right" vertical="top" shrinkToFit="1"/>
    </xf>
    <xf numFmtId="10" fontId="3" fillId="2" borderId="12" xfId="0" applyNumberFormat="1" applyFont="1" applyFill="1" applyBorder="1" applyAlignment="1">
      <alignment shrinkToFit="1"/>
    </xf>
    <xf numFmtId="39" fontId="4" fillId="0" borderId="0" xfId="0" applyNumberFormat="1" applyFont="1" applyFill="1" applyBorder="1" applyAlignment="1">
      <alignment horizontal="right" vertical="top"/>
    </xf>
    <xf numFmtId="10" fontId="2" fillId="0" borderId="0" xfId="0" applyNumberFormat="1" applyFont="1" applyFill="1" applyBorder="1" applyAlignment="1">
      <alignment vertical="center" shrinkToFit="1"/>
    </xf>
    <xf numFmtId="10" fontId="2" fillId="0" borderId="3" xfId="0" applyNumberFormat="1" applyFont="1" applyFill="1" applyBorder="1" applyAlignment="1">
      <alignment vertical="center" shrinkToFit="1"/>
    </xf>
    <xf numFmtId="10" fontId="2" fillId="0" borderId="3" xfId="0" applyNumberFormat="1" applyFont="1" applyFill="1" applyBorder="1" applyAlignment="1">
      <alignment horizontal="right" vertical="top" shrinkToFit="1"/>
    </xf>
    <xf numFmtId="39" fontId="2" fillId="0" borderId="3" xfId="0" applyNumberFormat="1" applyFont="1" applyFill="1" applyBorder="1" applyAlignment="1">
      <alignment wrapText="1" shrinkToFit="1"/>
    </xf>
    <xf numFmtId="10" fontId="2" fillId="0" borderId="0" xfId="0" applyNumberFormat="1" applyFont="1" applyFill="1" applyBorder="1" applyAlignment="1">
      <alignment horizontal="right" shrinkToFit="1"/>
    </xf>
    <xf numFmtId="10" fontId="2" fillId="2" borderId="10" xfId="0" applyNumberFormat="1" applyFont="1" applyFill="1" applyBorder="1" applyAlignment="1">
      <alignment horizontal="right" vertical="top" shrinkToFit="1"/>
    </xf>
    <xf numFmtId="10" fontId="3" fillId="0" borderId="0" xfId="0" applyNumberFormat="1" applyFont="1" applyFill="1" applyBorder="1" applyAlignment="1">
      <alignment vertical="center" shrinkToFit="1"/>
    </xf>
    <xf numFmtId="10" fontId="3" fillId="0" borderId="0" xfId="0" applyNumberFormat="1" applyFont="1" applyFill="1" applyBorder="1" applyAlignment="1">
      <alignment horizontal="right" vertical="top" shrinkToFit="1"/>
    </xf>
    <xf numFmtId="39" fontId="3" fillId="0" borderId="0" xfId="0" applyNumberFormat="1" applyFont="1" applyFill="1" applyBorder="1" applyAlignment="1">
      <alignment horizontal="left"/>
    </xf>
    <xf numFmtId="10" fontId="3" fillId="0" borderId="2" xfId="0" applyNumberFormat="1" applyFont="1" applyFill="1" applyBorder="1" applyAlignment="1">
      <alignment horizontal="right" vertical="top" shrinkToFit="1"/>
    </xf>
    <xf numFmtId="39" fontId="2" fillId="0" borderId="0" xfId="0" applyNumberFormat="1" applyFont="1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horizontal="right" shrinkToFit="1"/>
    </xf>
    <xf numFmtId="39" fontId="2" fillId="0" borderId="0" xfId="0" applyNumberFormat="1" applyFont="1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horizontal="right" shrinkToFit="1"/>
    </xf>
    <xf numFmtId="39" fontId="2" fillId="0" borderId="0" xfId="0" applyNumberFormat="1" applyFont="1" applyFill="1" applyBorder="1" applyAlignment="1">
      <alignment horizontal="left" vertical="top"/>
    </xf>
    <xf numFmtId="39" fontId="3" fillId="0" borderId="0" xfId="0" applyNumberFormat="1" applyFont="1" applyFill="1" applyBorder="1" applyAlignment="1">
      <alignment horizontal="right" shrinkToFit="1"/>
    </xf>
    <xf numFmtId="39" fontId="2" fillId="0" borderId="0" xfId="0" applyNumberFormat="1" applyFont="1" applyFill="1" applyBorder="1" applyAlignment="1">
      <alignment horizontal="right" shrinkToFit="1"/>
    </xf>
    <xf numFmtId="39" fontId="3" fillId="0" borderId="0" xfId="0" applyNumberFormat="1" applyFont="1" applyFill="1" applyBorder="1" applyAlignment="1">
      <alignment shrinkToFit="1"/>
    </xf>
    <xf numFmtId="10" fontId="3" fillId="0" borderId="0" xfId="0" applyNumberFormat="1" applyFont="1" applyFill="1" applyBorder="1" applyAlignment="1">
      <alignment horizontal="right" shrinkToFit="1"/>
    </xf>
    <xf numFmtId="39" fontId="2" fillId="0" borderId="3" xfId="0" applyNumberFormat="1" applyFont="1" applyFill="1" applyBorder="1" applyAlignment="1">
      <alignment horizontal="right" shrinkToFit="1"/>
    </xf>
    <xf numFmtId="10" fontId="2" fillId="0" borderId="3" xfId="0" applyNumberFormat="1" applyFont="1" applyFill="1" applyBorder="1" applyAlignment="1">
      <alignment horizontal="right" shrinkToFit="1"/>
    </xf>
    <xf numFmtId="10" fontId="2" fillId="0" borderId="2" xfId="0" applyNumberFormat="1" applyFont="1" applyFill="1" applyBorder="1" applyAlignment="1">
      <alignment horizontal="right" vertical="top" shrinkToFit="1"/>
    </xf>
    <xf numFmtId="39" fontId="2" fillId="0" borderId="3" xfId="0" applyNumberFormat="1" applyFont="1" applyFill="1" applyBorder="1" applyAlignment="1">
      <alignment horizontal="center" vertical="top" shrinkToFit="1"/>
    </xf>
    <xf numFmtId="39" fontId="3" fillId="0" borderId="0" xfId="0" applyNumberFormat="1" applyFont="1" applyFill="1" applyBorder="1" applyAlignment="1">
      <alignment horizontal="center" shrinkToFit="1"/>
    </xf>
    <xf numFmtId="10" fontId="2" fillId="2" borderId="0" xfId="0" applyNumberFormat="1" applyFont="1" applyFill="1" applyBorder="1" applyAlignment="1">
      <alignment horizontal="right" vertical="top" shrinkToFit="1"/>
    </xf>
    <xf numFmtId="39" fontId="3" fillId="2" borderId="0" xfId="0" applyNumberFormat="1" applyFont="1" applyFill="1" applyBorder="1" applyAlignment="1">
      <alignment horizontal="right" shrinkToFit="1"/>
    </xf>
    <xf numFmtId="39" fontId="3" fillId="0" borderId="4" xfId="0" applyNumberFormat="1" applyFont="1" applyFill="1" applyBorder="1" applyAlignment="1">
      <alignment horizontal="left" vertical="top"/>
    </xf>
    <xf numFmtId="39" fontId="3" fillId="0" borderId="2" xfId="0" applyNumberFormat="1" applyFont="1" applyFill="1" applyBorder="1" applyAlignment="1">
      <alignment horizontal="left" vertical="top"/>
    </xf>
    <xf numFmtId="39" fontId="2" fillId="0" borderId="2" xfId="0" applyNumberFormat="1" applyFont="1" applyFill="1" applyBorder="1" applyAlignment="1">
      <alignment horizontal="left" vertical="top"/>
    </xf>
    <xf numFmtId="39" fontId="2" fillId="0" borderId="5" xfId="0" applyNumberFormat="1" applyFont="1" applyFill="1" applyBorder="1" applyAlignment="1">
      <alignment horizontal="left" vertical="top"/>
    </xf>
    <xf numFmtId="39" fontId="2" fillId="0" borderId="6" xfId="0" applyNumberFormat="1" applyFont="1" applyFill="1" applyBorder="1" applyAlignment="1">
      <alignment horizontal="left" vertical="top"/>
    </xf>
    <xf numFmtId="39" fontId="2" fillId="0" borderId="0" xfId="0" applyNumberFormat="1" applyFont="1" applyFill="1" applyBorder="1" applyAlignment="1">
      <alignment horizontal="left" vertical="top"/>
    </xf>
    <xf numFmtId="39" fontId="2" fillId="0" borderId="7" xfId="0" applyNumberFormat="1" applyFont="1" applyFill="1" applyBorder="1" applyAlignment="1">
      <alignment horizontal="left" vertical="top"/>
    </xf>
    <xf numFmtId="39" fontId="2" fillId="0" borderId="8" xfId="0" applyNumberFormat="1" applyFont="1" applyFill="1" applyBorder="1" applyAlignment="1">
      <alignment horizontal="left" vertical="top"/>
    </xf>
    <xf numFmtId="39" fontId="2" fillId="0" borderId="3" xfId="0" applyNumberFormat="1" applyFont="1" applyFill="1" applyBorder="1" applyAlignment="1">
      <alignment horizontal="left" vertical="top"/>
    </xf>
    <xf numFmtId="39" fontId="2" fillId="0" borderId="9" xfId="0" applyNumberFormat="1" applyFont="1" applyFill="1" applyBorder="1" applyAlignment="1">
      <alignment horizontal="left" vertical="top"/>
    </xf>
    <xf numFmtId="39" fontId="3" fillId="0" borderId="4" xfId="0" applyNumberFormat="1" applyFont="1" applyFill="1" applyBorder="1" applyAlignment="1">
      <alignment horizontal="left" vertical="top" wrapText="1"/>
    </xf>
    <xf numFmtId="39" fontId="3" fillId="0" borderId="2" xfId="0" applyNumberFormat="1" applyFont="1" applyFill="1" applyBorder="1" applyAlignment="1">
      <alignment horizontal="left" vertical="top" wrapText="1"/>
    </xf>
    <xf numFmtId="39" fontId="5" fillId="0" borderId="4" xfId="0" applyNumberFormat="1" applyFont="1" applyFill="1" applyBorder="1" applyAlignment="1">
      <alignment vertical="top" wrapText="1"/>
    </xf>
    <xf numFmtId="39" fontId="5" fillId="0" borderId="2" xfId="0" applyNumberFormat="1" applyFont="1" applyFill="1" applyBorder="1" applyAlignment="1">
      <alignment vertical="top" wrapText="1"/>
    </xf>
    <xf numFmtId="39" fontId="2" fillId="0" borderId="2" xfId="0" applyNumberFormat="1" applyFont="1" applyFill="1" applyBorder="1" applyAlignment="1">
      <alignment vertical="top"/>
    </xf>
    <xf numFmtId="39" fontId="2" fillId="0" borderId="5" xfId="0" applyNumberFormat="1" applyFont="1" applyFill="1" applyBorder="1" applyAlignment="1">
      <alignment vertical="top"/>
    </xf>
    <xf numFmtId="39" fontId="2" fillId="0" borderId="6" xfId="0" applyNumberFormat="1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9" fontId="2" fillId="0" borderId="7" xfId="0" applyNumberFormat="1" applyFont="1" applyFill="1" applyBorder="1" applyAlignment="1">
      <alignment vertical="top"/>
    </xf>
    <xf numFmtId="39" fontId="2" fillId="0" borderId="8" xfId="0" applyNumberFormat="1" applyFont="1" applyFill="1" applyBorder="1" applyAlignment="1">
      <alignment vertical="top"/>
    </xf>
    <xf numFmtId="39" fontId="2" fillId="0" borderId="3" xfId="0" applyNumberFormat="1" applyFont="1" applyFill="1" applyBorder="1" applyAlignment="1">
      <alignment vertical="top"/>
    </xf>
    <xf numFmtId="39" fontId="2" fillId="0" borderId="9" xfId="0" applyNumberFormat="1" applyFont="1" applyFill="1" applyBorder="1" applyAlignment="1">
      <alignment vertical="top"/>
    </xf>
    <xf numFmtId="39" fontId="3" fillId="0" borderId="0" xfId="0" applyNumberFormat="1" applyFont="1" applyFill="1" applyBorder="1" applyAlignment="1">
      <alignment horizontal="right" shrinkToFit="1"/>
    </xf>
    <xf numFmtId="39" fontId="2" fillId="0" borderId="0" xfId="0" applyNumberFormat="1" applyFont="1" applyFill="1" applyBorder="1" applyAlignment="1">
      <alignment horizontal="right" shrinkToFit="1"/>
    </xf>
    <xf numFmtId="39" fontId="4" fillId="0" borderId="4" xfId="0" applyNumberFormat="1" applyFont="1" applyFill="1" applyBorder="1" applyAlignment="1">
      <alignment horizontal="left" vertical="top" wrapText="1"/>
    </xf>
    <xf numFmtId="39" fontId="4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39" fontId="4" fillId="0" borderId="4" xfId="0" applyNumberFormat="1" applyFont="1" applyFill="1" applyBorder="1" applyAlignment="1">
      <alignment vertical="top" wrapText="1"/>
    </xf>
    <xf numFmtId="39" fontId="4" fillId="0" borderId="2" xfId="0" applyNumberFormat="1" applyFont="1" applyFill="1" applyBorder="1" applyAlignment="1">
      <alignment vertical="top" wrapText="1"/>
    </xf>
    <xf numFmtId="39" fontId="3" fillId="0" borderId="0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0"/>
  <sheetViews>
    <sheetView tabSelected="1" zoomScaleNormal="100" workbookViewId="0">
      <selection activeCell="A3" sqref="A3:K3"/>
    </sheetView>
  </sheetViews>
  <sheetFormatPr defaultRowHeight="13.2" x14ac:dyDescent="0.25"/>
  <cols>
    <col min="1" max="1" width="55.44140625" customWidth="1"/>
    <col min="2" max="2" width="3.6640625" style="20" customWidth="1"/>
    <col min="3" max="3" width="21.77734375" customWidth="1"/>
    <col min="4" max="4" width="1.6640625" customWidth="1"/>
    <col min="5" max="5" width="17.109375" customWidth="1"/>
    <col min="6" max="6" width="1.44140625" customWidth="1"/>
    <col min="7" max="7" width="18.6640625" customWidth="1"/>
    <col min="8" max="8" width="2.77734375" customWidth="1"/>
    <col min="9" max="9" width="17.77734375" customWidth="1"/>
    <col min="10" max="10" width="2.109375" customWidth="1"/>
    <col min="11" max="11" width="20.109375" style="21" customWidth="1"/>
    <col min="12" max="12" width="14.44140625" bestFit="1" customWidth="1"/>
  </cols>
  <sheetData>
    <row r="1" spans="1:12" ht="20.399999999999999" x14ac:dyDescent="0.25">
      <c r="A1" s="168" t="s">
        <v>0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20.399999999999999" x14ac:dyDescent="0.25">
      <c r="A2" s="168" t="s">
        <v>272</v>
      </c>
      <c r="B2" s="168"/>
      <c r="C2" s="169"/>
      <c r="D2" s="169"/>
      <c r="E2" s="169"/>
      <c r="F2" s="169"/>
      <c r="G2" s="169"/>
      <c r="H2" s="169"/>
      <c r="I2" s="169"/>
      <c r="J2" s="169"/>
      <c r="K2" s="169"/>
    </row>
    <row r="3" spans="1:12" ht="20.399999999999999" x14ac:dyDescent="0.25">
      <c r="A3" s="168"/>
      <c r="B3" s="168"/>
      <c r="C3" s="169"/>
      <c r="D3" s="169"/>
      <c r="E3" s="169"/>
      <c r="F3" s="169"/>
      <c r="G3" s="169"/>
      <c r="H3" s="169"/>
      <c r="I3" s="169"/>
      <c r="J3" s="169"/>
      <c r="K3" s="169"/>
    </row>
    <row r="4" spans="1:12" s="20" customFormat="1" ht="17.399999999999999" x14ac:dyDescent="0.2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2" s="20" customFormat="1" ht="20.399999999999999" x14ac:dyDescent="0.25">
      <c r="A5" s="108"/>
      <c r="B5" s="108"/>
      <c r="C5" s="109"/>
      <c r="D5" s="109"/>
      <c r="E5" s="109"/>
      <c r="F5" s="109"/>
      <c r="G5" s="109"/>
      <c r="H5" s="109"/>
      <c r="I5" s="109"/>
      <c r="J5" s="109"/>
      <c r="K5" s="109"/>
    </row>
    <row r="6" spans="1:12" x14ac:dyDescent="0.25">
      <c r="A6" s="170"/>
      <c r="B6" s="18"/>
      <c r="C6" s="19"/>
      <c r="D6" s="19"/>
      <c r="E6" s="19"/>
      <c r="F6" s="19"/>
      <c r="G6" s="19"/>
      <c r="H6" s="19"/>
      <c r="I6" s="19"/>
      <c r="J6" s="19"/>
      <c r="K6" s="25"/>
      <c r="L6" s="19"/>
    </row>
    <row r="7" spans="1:12" x14ac:dyDescent="0.25">
      <c r="A7" s="170"/>
      <c r="B7" s="18"/>
      <c r="C7" s="112" t="s">
        <v>165</v>
      </c>
      <c r="D7" s="9"/>
      <c r="E7" s="17" t="s">
        <v>166</v>
      </c>
      <c r="F7" s="10"/>
      <c r="G7" s="17" t="s">
        <v>1</v>
      </c>
      <c r="H7" s="9"/>
      <c r="I7" s="17" t="s">
        <v>167</v>
      </c>
      <c r="J7" s="11"/>
      <c r="K7" s="26" t="s">
        <v>3</v>
      </c>
      <c r="L7" s="19"/>
    </row>
    <row r="8" spans="1:12" ht="16.5" customHeight="1" x14ac:dyDescent="0.25">
      <c r="A8" s="174" t="s">
        <v>17</v>
      </c>
      <c r="B8" s="174"/>
      <c r="C8" s="174"/>
      <c r="D8" s="174"/>
      <c r="E8" s="174"/>
      <c r="F8" s="174"/>
      <c r="G8" s="174"/>
      <c r="H8" s="174"/>
      <c r="I8" s="174"/>
      <c r="J8" s="174"/>
      <c r="K8" s="25"/>
      <c r="L8" s="19"/>
    </row>
    <row r="9" spans="1:12" ht="15" customHeight="1" x14ac:dyDescent="0.25">
      <c r="A9" s="44" t="s">
        <v>18</v>
      </c>
      <c r="B9" s="44"/>
      <c r="C9" s="7">
        <v>744825.81</v>
      </c>
      <c r="D9" s="7"/>
      <c r="E9" s="7">
        <v>750500</v>
      </c>
      <c r="F9" s="7"/>
      <c r="G9" s="5">
        <f>+C9-E9</f>
        <v>-5674.1899999999441</v>
      </c>
      <c r="H9" s="7"/>
      <c r="I9" s="113">
        <f>+C9/E9</f>
        <v>0.99243945369753506</v>
      </c>
      <c r="J9" s="37"/>
      <c r="K9" s="115">
        <v>734981.59</v>
      </c>
      <c r="L9" s="37"/>
    </row>
    <row r="10" spans="1:12" ht="15" customHeight="1" x14ac:dyDescent="0.25">
      <c r="A10" s="44" t="s">
        <v>19</v>
      </c>
      <c r="B10" s="44"/>
      <c r="C10" s="7">
        <v>0</v>
      </c>
      <c r="D10" s="7"/>
      <c r="E10" s="7">
        <v>20000</v>
      </c>
      <c r="F10" s="7"/>
      <c r="G10" s="5">
        <f t="shared" ref="G10:G46" si="0">+C10-E10</f>
        <v>-20000</v>
      </c>
      <c r="H10" s="6"/>
      <c r="I10" s="113">
        <f t="shared" ref="I10:I45" si="1">+C10/E10</f>
        <v>0</v>
      </c>
      <c r="J10" s="37"/>
      <c r="K10" s="27">
        <v>5000</v>
      </c>
      <c r="L10" s="37"/>
    </row>
    <row r="11" spans="1:12" ht="15" customHeight="1" x14ac:dyDescent="0.25">
      <c r="A11" s="44" t="s">
        <v>20</v>
      </c>
      <c r="B11" s="44"/>
      <c r="C11" s="7">
        <v>0</v>
      </c>
      <c r="D11" s="7"/>
      <c r="E11" s="7">
        <v>6000</v>
      </c>
      <c r="F11" s="7"/>
      <c r="G11" s="5">
        <f t="shared" si="0"/>
        <v>-6000</v>
      </c>
      <c r="H11" s="6"/>
      <c r="I11" s="113">
        <f t="shared" si="1"/>
        <v>0</v>
      </c>
      <c r="J11" s="37"/>
      <c r="K11" s="27">
        <v>0</v>
      </c>
      <c r="L11" s="37"/>
    </row>
    <row r="12" spans="1:12" ht="15" customHeight="1" x14ac:dyDescent="0.25">
      <c r="A12" s="44" t="s">
        <v>21</v>
      </c>
      <c r="B12" s="44"/>
      <c r="C12" s="7">
        <v>0</v>
      </c>
      <c r="D12" s="7"/>
      <c r="E12" s="7">
        <v>41400</v>
      </c>
      <c r="F12" s="7"/>
      <c r="G12" s="5">
        <f t="shared" si="0"/>
        <v>-41400</v>
      </c>
      <c r="H12" s="6"/>
      <c r="I12" s="113">
        <f t="shared" si="1"/>
        <v>0</v>
      </c>
      <c r="J12" s="37"/>
      <c r="K12" s="27">
        <v>44635.48</v>
      </c>
      <c r="L12" s="37"/>
    </row>
    <row r="13" spans="1:12" ht="15" customHeight="1" x14ac:dyDescent="0.25">
      <c r="A13" s="44" t="s">
        <v>22</v>
      </c>
      <c r="B13" s="44"/>
      <c r="C13" s="7">
        <v>304246.46000000002</v>
      </c>
      <c r="D13" s="7"/>
      <c r="E13" s="7">
        <v>345000</v>
      </c>
      <c r="F13" s="7"/>
      <c r="G13" s="5">
        <f t="shared" si="0"/>
        <v>-40753.539999999979</v>
      </c>
      <c r="H13" s="7"/>
      <c r="I13" s="113">
        <f t="shared" si="1"/>
        <v>0.88187379710144931</v>
      </c>
      <c r="J13" s="37"/>
      <c r="K13" s="27">
        <v>284359.36</v>
      </c>
      <c r="L13" s="37"/>
    </row>
    <row r="14" spans="1:12" ht="15" customHeight="1" x14ac:dyDescent="0.25">
      <c r="A14" s="44" t="s">
        <v>23</v>
      </c>
      <c r="B14" s="44"/>
      <c r="C14" s="7">
        <v>857.98</v>
      </c>
      <c r="D14" s="7"/>
      <c r="E14" s="7">
        <v>1001</v>
      </c>
      <c r="F14" s="7"/>
      <c r="G14" s="5">
        <f t="shared" si="0"/>
        <v>-143.01999999999998</v>
      </c>
      <c r="H14" s="7"/>
      <c r="I14" s="113">
        <f t="shared" si="1"/>
        <v>0.85712287712287716</v>
      </c>
      <c r="J14" s="37"/>
      <c r="K14" s="27">
        <v>1000</v>
      </c>
      <c r="L14" s="37"/>
    </row>
    <row r="15" spans="1:12" ht="15" customHeight="1" x14ac:dyDescent="0.25">
      <c r="A15" s="44" t="s">
        <v>24</v>
      </c>
      <c r="B15" s="44"/>
      <c r="C15" s="7">
        <v>0</v>
      </c>
      <c r="D15" s="7"/>
      <c r="E15" s="7">
        <v>22660</v>
      </c>
      <c r="F15" s="7"/>
      <c r="G15" s="5">
        <f t="shared" si="0"/>
        <v>-22660</v>
      </c>
      <c r="H15" s="7"/>
      <c r="I15" s="113">
        <f t="shared" si="1"/>
        <v>0</v>
      </c>
      <c r="J15" s="37"/>
      <c r="K15" s="27">
        <v>51000</v>
      </c>
      <c r="L15" s="37"/>
    </row>
    <row r="16" spans="1:12" ht="15" customHeight="1" x14ac:dyDescent="0.25">
      <c r="A16" s="44" t="s">
        <v>25</v>
      </c>
      <c r="B16" s="44"/>
      <c r="C16" s="7">
        <v>13575.3</v>
      </c>
      <c r="D16" s="7"/>
      <c r="E16" s="7">
        <v>0</v>
      </c>
      <c r="F16" s="7"/>
      <c r="G16" s="5">
        <f t="shared" si="0"/>
        <v>13575.3</v>
      </c>
      <c r="H16" s="7"/>
      <c r="I16" s="113" t="s">
        <v>168</v>
      </c>
      <c r="J16" s="37"/>
      <c r="K16" s="27">
        <v>6600</v>
      </c>
      <c r="L16" s="37"/>
    </row>
    <row r="17" spans="1:12" ht="15" customHeight="1" x14ac:dyDescent="0.25">
      <c r="A17" s="44" t="s">
        <v>26</v>
      </c>
      <c r="B17" s="44"/>
      <c r="C17" s="7">
        <v>608.88</v>
      </c>
      <c r="D17" s="7"/>
      <c r="E17" s="7">
        <v>450</v>
      </c>
      <c r="F17" s="7"/>
      <c r="G17" s="5">
        <f t="shared" si="0"/>
        <v>158.88</v>
      </c>
      <c r="H17" s="7"/>
      <c r="I17" s="113">
        <f t="shared" si="1"/>
        <v>1.3530666666666666</v>
      </c>
      <c r="J17" s="37"/>
      <c r="K17" s="27">
        <v>450</v>
      </c>
      <c r="L17" s="37"/>
    </row>
    <row r="18" spans="1:12" ht="15" customHeight="1" x14ac:dyDescent="0.25">
      <c r="A18" s="44" t="s">
        <v>27</v>
      </c>
      <c r="B18" s="44"/>
      <c r="C18" s="7">
        <v>86217.29</v>
      </c>
      <c r="D18" s="7"/>
      <c r="E18" s="7">
        <v>120000</v>
      </c>
      <c r="F18" s="7"/>
      <c r="G18" s="5">
        <f t="shared" si="0"/>
        <v>-33782.710000000006</v>
      </c>
      <c r="H18" s="7"/>
      <c r="I18" s="113">
        <f t="shared" si="1"/>
        <v>0.71847741666666665</v>
      </c>
      <c r="J18" s="37"/>
      <c r="K18" s="27">
        <v>112109.36</v>
      </c>
      <c r="L18" s="37"/>
    </row>
    <row r="19" spans="1:12" ht="15" customHeight="1" x14ac:dyDescent="0.25">
      <c r="A19" s="44" t="s">
        <v>28</v>
      </c>
      <c r="B19" s="44"/>
      <c r="C19" s="7">
        <v>500</v>
      </c>
      <c r="D19" s="7"/>
      <c r="E19" s="7">
        <v>200</v>
      </c>
      <c r="F19" s="7"/>
      <c r="G19" s="5">
        <f t="shared" si="0"/>
        <v>300</v>
      </c>
      <c r="H19" s="7"/>
      <c r="I19" s="113">
        <f t="shared" si="1"/>
        <v>2.5</v>
      </c>
      <c r="J19" s="37"/>
      <c r="K19" s="27">
        <v>1500</v>
      </c>
      <c r="L19" s="37"/>
    </row>
    <row r="20" spans="1:12" ht="15" customHeight="1" x14ac:dyDescent="0.25">
      <c r="A20" s="44" t="s">
        <v>145</v>
      </c>
      <c r="B20" s="44"/>
      <c r="C20" s="7">
        <v>2025</v>
      </c>
      <c r="D20" s="7"/>
      <c r="E20" s="7">
        <v>2700</v>
      </c>
      <c r="F20" s="7"/>
      <c r="G20" s="5">
        <f t="shared" si="0"/>
        <v>-675</v>
      </c>
      <c r="H20" s="7"/>
      <c r="I20" s="113">
        <f t="shared" si="1"/>
        <v>0.75</v>
      </c>
      <c r="J20" s="37"/>
      <c r="K20" s="27">
        <v>0</v>
      </c>
      <c r="L20" s="37"/>
    </row>
    <row r="21" spans="1:12" ht="15" customHeight="1" x14ac:dyDescent="0.25">
      <c r="A21" s="44" t="s">
        <v>146</v>
      </c>
      <c r="B21" s="44"/>
      <c r="C21" s="7">
        <v>716.42</v>
      </c>
      <c r="D21" s="7"/>
      <c r="E21" s="7">
        <v>1000</v>
      </c>
      <c r="F21" s="7"/>
      <c r="G21" s="5">
        <f t="shared" si="0"/>
        <v>-283.58000000000004</v>
      </c>
      <c r="H21" s="7"/>
      <c r="I21" s="113">
        <f t="shared" si="1"/>
        <v>0.71641999999999995</v>
      </c>
      <c r="J21" s="37"/>
      <c r="K21" s="27">
        <v>1000</v>
      </c>
      <c r="L21" s="37"/>
    </row>
    <row r="22" spans="1:12" ht="15" customHeight="1" x14ac:dyDescent="0.25">
      <c r="A22" s="44" t="s">
        <v>269</v>
      </c>
      <c r="B22" s="44"/>
      <c r="C22" s="7">
        <v>200</v>
      </c>
      <c r="D22" s="7"/>
      <c r="E22" s="7">
        <v>1500</v>
      </c>
      <c r="F22" s="7"/>
      <c r="G22" s="5">
        <f t="shared" si="0"/>
        <v>-1300</v>
      </c>
      <c r="H22" s="7"/>
      <c r="I22" s="113">
        <f t="shared" si="1"/>
        <v>0.13333333333333333</v>
      </c>
      <c r="J22" s="37"/>
      <c r="K22" s="27">
        <v>1500</v>
      </c>
      <c r="L22" s="37"/>
    </row>
    <row r="23" spans="1:12" ht="15" customHeight="1" x14ac:dyDescent="0.25">
      <c r="A23" s="44" t="s">
        <v>144</v>
      </c>
      <c r="B23" s="46"/>
      <c r="C23" s="7">
        <v>82338.13</v>
      </c>
      <c r="D23" s="7"/>
      <c r="E23" s="7">
        <v>105000</v>
      </c>
      <c r="F23" s="7"/>
      <c r="G23" s="5">
        <f t="shared" si="0"/>
        <v>-22661.869999999995</v>
      </c>
      <c r="H23" s="7"/>
      <c r="I23" s="113">
        <f t="shared" si="1"/>
        <v>0.78417266666666674</v>
      </c>
      <c r="J23" s="37"/>
      <c r="K23" s="27">
        <v>105000</v>
      </c>
      <c r="L23" s="37"/>
    </row>
    <row r="24" spans="1:12" ht="15" customHeight="1" x14ac:dyDescent="0.25">
      <c r="A24" s="44" t="s">
        <v>147</v>
      </c>
      <c r="B24" s="46"/>
      <c r="C24" s="7">
        <v>107.96</v>
      </c>
      <c r="D24" s="7"/>
      <c r="E24" s="7">
        <v>800</v>
      </c>
      <c r="F24" s="7"/>
      <c r="G24" s="5">
        <f t="shared" si="0"/>
        <v>-692.04</v>
      </c>
      <c r="H24" s="7"/>
      <c r="I24" s="113">
        <f t="shared" si="1"/>
        <v>0.13494999999999999</v>
      </c>
      <c r="J24" s="37"/>
      <c r="K24" s="27">
        <v>600</v>
      </c>
      <c r="L24" s="37"/>
    </row>
    <row r="25" spans="1:12" ht="15" customHeight="1" x14ac:dyDescent="0.25">
      <c r="A25" s="44" t="s">
        <v>29</v>
      </c>
      <c r="B25" s="44"/>
      <c r="C25" s="7">
        <v>2408.7199999999998</v>
      </c>
      <c r="D25" s="7"/>
      <c r="E25" s="7">
        <v>4800</v>
      </c>
      <c r="F25" s="7"/>
      <c r="G25" s="5">
        <f t="shared" si="0"/>
        <v>-2391.2800000000002</v>
      </c>
      <c r="H25" s="7"/>
      <c r="I25" s="113">
        <f t="shared" si="1"/>
        <v>0.50181666666666658</v>
      </c>
      <c r="J25" s="37"/>
      <c r="K25" s="27">
        <v>5000</v>
      </c>
      <c r="L25" s="37"/>
    </row>
    <row r="26" spans="1:12" ht="15" customHeight="1" x14ac:dyDescent="0.25">
      <c r="A26" s="44" t="s">
        <v>30</v>
      </c>
      <c r="B26" s="44"/>
      <c r="C26" s="7">
        <v>2826.03</v>
      </c>
      <c r="D26" s="7"/>
      <c r="E26" s="7">
        <v>7500</v>
      </c>
      <c r="F26" s="7"/>
      <c r="G26" s="5">
        <f t="shared" si="0"/>
        <v>-4673.9699999999993</v>
      </c>
      <c r="H26" s="7"/>
      <c r="I26" s="113">
        <f t="shared" si="1"/>
        <v>0.37680400000000003</v>
      </c>
      <c r="J26" s="37"/>
      <c r="K26" s="27">
        <v>5000</v>
      </c>
      <c r="L26" s="37"/>
    </row>
    <row r="27" spans="1:12" ht="15" customHeight="1" x14ac:dyDescent="0.25">
      <c r="A27" s="44" t="s">
        <v>148</v>
      </c>
      <c r="B27" s="44"/>
      <c r="C27" s="7">
        <v>6201</v>
      </c>
      <c r="D27" s="7"/>
      <c r="E27" s="7">
        <v>6000</v>
      </c>
      <c r="F27" s="7"/>
      <c r="G27" s="5">
        <f t="shared" si="0"/>
        <v>201</v>
      </c>
      <c r="H27" s="7"/>
      <c r="I27" s="113">
        <f t="shared" si="1"/>
        <v>1.0335000000000001</v>
      </c>
      <c r="J27" s="37"/>
      <c r="K27" s="27">
        <v>6000</v>
      </c>
      <c r="L27" s="37"/>
    </row>
    <row r="28" spans="1:12" ht="15" customHeight="1" x14ac:dyDescent="0.25">
      <c r="A28" s="44" t="s">
        <v>270</v>
      </c>
      <c r="B28" s="44"/>
      <c r="C28" s="7">
        <v>990</v>
      </c>
      <c r="D28" s="7"/>
      <c r="E28" s="7">
        <v>0</v>
      </c>
      <c r="F28" s="7"/>
      <c r="G28" s="5">
        <f t="shared" si="0"/>
        <v>990</v>
      </c>
      <c r="H28" s="7"/>
      <c r="I28" s="113" t="s">
        <v>168</v>
      </c>
      <c r="J28" s="37"/>
      <c r="K28" s="27">
        <v>990</v>
      </c>
      <c r="L28" s="37"/>
    </row>
    <row r="29" spans="1:12" ht="15" customHeight="1" x14ac:dyDescent="0.25">
      <c r="A29" s="44" t="s">
        <v>149</v>
      </c>
      <c r="B29" s="44"/>
      <c r="C29" s="47"/>
      <c r="D29" s="47"/>
      <c r="E29" s="47"/>
      <c r="F29" s="47"/>
      <c r="G29" s="5"/>
      <c r="H29" s="47"/>
      <c r="I29" s="113" t="s">
        <v>2</v>
      </c>
      <c r="J29" s="37"/>
      <c r="K29" s="27"/>
      <c r="L29" s="37"/>
    </row>
    <row r="30" spans="1:12" ht="15" customHeight="1" x14ac:dyDescent="0.25">
      <c r="A30" s="49" t="s">
        <v>163</v>
      </c>
      <c r="B30" s="49"/>
      <c r="C30" s="7">
        <v>0</v>
      </c>
      <c r="D30" s="7"/>
      <c r="E30" s="7">
        <v>20000</v>
      </c>
      <c r="F30" s="7"/>
      <c r="G30" s="5">
        <f t="shared" si="0"/>
        <v>-20000</v>
      </c>
      <c r="H30" s="7"/>
      <c r="I30" s="113">
        <f t="shared" si="1"/>
        <v>0</v>
      </c>
      <c r="J30" s="37"/>
      <c r="K30" s="27">
        <v>2700</v>
      </c>
      <c r="L30" s="37"/>
    </row>
    <row r="31" spans="1:12" ht="15" customHeight="1" x14ac:dyDescent="0.25">
      <c r="A31" s="49" t="s">
        <v>164</v>
      </c>
      <c r="B31" s="49"/>
      <c r="C31" s="7">
        <v>0</v>
      </c>
      <c r="D31" s="7"/>
      <c r="E31" s="7">
        <v>500</v>
      </c>
      <c r="F31" s="7"/>
      <c r="G31" s="5">
        <f t="shared" si="0"/>
        <v>-500</v>
      </c>
      <c r="H31" s="7"/>
      <c r="I31" s="113">
        <f t="shared" si="1"/>
        <v>0</v>
      </c>
      <c r="J31" s="37"/>
      <c r="K31" s="27">
        <v>500</v>
      </c>
      <c r="L31" s="37"/>
    </row>
    <row r="32" spans="1:12" ht="15" customHeight="1" x14ac:dyDescent="0.25">
      <c r="A32" s="44" t="s">
        <v>31</v>
      </c>
      <c r="B32" s="44"/>
      <c r="C32" s="7">
        <v>0</v>
      </c>
      <c r="D32" s="7"/>
      <c r="E32" s="7">
        <v>50000</v>
      </c>
      <c r="F32" s="7"/>
      <c r="G32" s="5">
        <f t="shared" si="0"/>
        <v>-50000</v>
      </c>
      <c r="H32" s="7"/>
      <c r="I32" s="113">
        <f t="shared" si="1"/>
        <v>0</v>
      </c>
      <c r="J32" s="37"/>
      <c r="K32" s="27">
        <v>50000</v>
      </c>
      <c r="L32" s="37"/>
    </row>
    <row r="33" spans="1:12" s="20" customFormat="1" ht="15" customHeight="1" x14ac:dyDescent="0.25">
      <c r="A33" s="44" t="s">
        <v>150</v>
      </c>
      <c r="B33" s="44"/>
      <c r="C33" s="7">
        <v>52883.37</v>
      </c>
      <c r="D33" s="7"/>
      <c r="E33" s="7">
        <v>52000</v>
      </c>
      <c r="F33" s="7"/>
      <c r="G33" s="5">
        <f t="shared" si="0"/>
        <v>883.37000000000262</v>
      </c>
      <c r="H33" s="7"/>
      <c r="I33" s="113">
        <f t="shared" si="1"/>
        <v>1.0169878846153846</v>
      </c>
      <c r="J33" s="106"/>
      <c r="K33" s="27">
        <v>52359</v>
      </c>
      <c r="L33" s="106"/>
    </row>
    <row r="34" spans="1:12" s="20" customFormat="1" ht="15" customHeight="1" x14ac:dyDescent="0.25">
      <c r="A34" s="44" t="s">
        <v>151</v>
      </c>
      <c r="B34" s="44"/>
      <c r="C34" s="7">
        <v>552.89</v>
      </c>
      <c r="D34" s="7"/>
      <c r="E34" s="7">
        <v>0</v>
      </c>
      <c r="F34" s="7"/>
      <c r="G34" s="5">
        <f t="shared" si="0"/>
        <v>552.89</v>
      </c>
      <c r="H34" s="7"/>
      <c r="I34" s="113" t="s">
        <v>2</v>
      </c>
      <c r="J34" s="106"/>
      <c r="K34" s="27">
        <v>600</v>
      </c>
      <c r="L34" s="106"/>
    </row>
    <row r="35" spans="1:12" s="20" customFormat="1" ht="15" customHeight="1" x14ac:dyDescent="0.25">
      <c r="A35" s="44" t="s">
        <v>152</v>
      </c>
      <c r="B35" s="44"/>
      <c r="C35" s="7">
        <v>2318.75</v>
      </c>
      <c r="D35" s="7"/>
      <c r="E35" s="7">
        <v>0</v>
      </c>
      <c r="F35" s="7"/>
      <c r="G35" s="5">
        <f t="shared" si="0"/>
        <v>2318.75</v>
      </c>
      <c r="H35" s="7"/>
      <c r="I35" s="113" t="s">
        <v>2</v>
      </c>
      <c r="J35" s="106"/>
      <c r="K35" s="27">
        <v>3232.83</v>
      </c>
      <c r="L35" s="106"/>
    </row>
    <row r="36" spans="1:12" s="20" customFormat="1" ht="15" customHeight="1" x14ac:dyDescent="0.25">
      <c r="A36" s="44" t="s">
        <v>153</v>
      </c>
      <c r="B36" s="44"/>
      <c r="C36" s="7">
        <v>0</v>
      </c>
      <c r="D36" s="7"/>
      <c r="E36" s="7">
        <v>1995649</v>
      </c>
      <c r="F36" s="7"/>
      <c r="G36" s="5">
        <f t="shared" si="0"/>
        <v>-1995649</v>
      </c>
      <c r="H36" s="7"/>
      <c r="I36" s="113">
        <f t="shared" si="1"/>
        <v>0</v>
      </c>
      <c r="J36" s="106"/>
      <c r="K36" s="27">
        <v>1995649</v>
      </c>
      <c r="L36" s="106"/>
    </row>
    <row r="37" spans="1:12" s="20" customFormat="1" ht="15" customHeight="1" x14ac:dyDescent="0.25">
      <c r="A37" s="44" t="s">
        <v>154</v>
      </c>
      <c r="B37" s="44"/>
      <c r="C37" s="7">
        <v>0</v>
      </c>
      <c r="D37" s="7"/>
      <c r="E37" s="7">
        <v>750000</v>
      </c>
      <c r="F37" s="7"/>
      <c r="G37" s="5">
        <f t="shared" si="0"/>
        <v>-750000</v>
      </c>
      <c r="H37" s="7"/>
      <c r="I37" s="113">
        <f t="shared" si="1"/>
        <v>0</v>
      </c>
      <c r="J37" s="106"/>
      <c r="K37" s="27">
        <v>750000</v>
      </c>
      <c r="L37" s="106"/>
    </row>
    <row r="38" spans="1:12" s="20" customFormat="1" ht="15" customHeight="1" x14ac:dyDescent="0.25">
      <c r="A38" s="44" t="s">
        <v>155</v>
      </c>
      <c r="B38" s="44"/>
      <c r="C38" s="7">
        <v>0.93</v>
      </c>
      <c r="D38" s="7"/>
      <c r="E38" s="7">
        <v>0</v>
      </c>
      <c r="F38" s="7"/>
      <c r="G38" s="5">
        <f t="shared" si="0"/>
        <v>0.93</v>
      </c>
      <c r="H38" s="7"/>
      <c r="I38" s="113" t="s">
        <v>168</v>
      </c>
      <c r="J38" s="106"/>
      <c r="K38" s="27">
        <v>0</v>
      </c>
      <c r="L38" s="106"/>
    </row>
    <row r="39" spans="1:12" s="20" customFormat="1" ht="15" customHeight="1" x14ac:dyDescent="0.25">
      <c r="A39" s="44" t="s">
        <v>156</v>
      </c>
      <c r="B39" s="44"/>
      <c r="C39" s="7">
        <v>346283.2</v>
      </c>
      <c r="D39" s="7"/>
      <c r="E39" s="7">
        <v>860499</v>
      </c>
      <c r="F39" s="7"/>
      <c r="G39" s="5">
        <f t="shared" si="0"/>
        <v>-514215.8</v>
      </c>
      <c r="H39" s="7"/>
      <c r="I39" s="113">
        <f t="shared" si="1"/>
        <v>0.40242138573083758</v>
      </c>
      <c r="J39" s="106"/>
      <c r="K39" s="27">
        <v>862708.98</v>
      </c>
      <c r="L39" s="106"/>
    </row>
    <row r="40" spans="1:12" s="20" customFormat="1" ht="15" customHeight="1" x14ac:dyDescent="0.25">
      <c r="A40" s="44" t="s">
        <v>157</v>
      </c>
      <c r="B40" s="44"/>
      <c r="C40" s="7">
        <v>306933.65000000002</v>
      </c>
      <c r="D40" s="7"/>
      <c r="E40" s="7">
        <v>0</v>
      </c>
      <c r="F40" s="7"/>
      <c r="G40" s="5">
        <f t="shared" si="0"/>
        <v>306933.65000000002</v>
      </c>
      <c r="H40" s="7"/>
      <c r="I40" s="113"/>
      <c r="J40" s="106"/>
      <c r="K40" s="27">
        <v>0</v>
      </c>
      <c r="L40" s="106"/>
    </row>
    <row r="41" spans="1:12" s="20" customFormat="1" ht="15" customHeight="1" x14ac:dyDescent="0.25">
      <c r="A41" s="111" t="s">
        <v>158</v>
      </c>
      <c r="B41" s="44"/>
      <c r="C41" s="7">
        <v>5400.85</v>
      </c>
      <c r="D41" s="7"/>
      <c r="E41" s="7">
        <v>11000</v>
      </c>
      <c r="F41" s="7"/>
      <c r="G41" s="5">
        <f t="shared" si="0"/>
        <v>-5599.15</v>
      </c>
      <c r="H41" s="7"/>
      <c r="I41" s="113">
        <f t="shared" si="1"/>
        <v>0.49098636363636367</v>
      </c>
      <c r="J41" s="106"/>
      <c r="K41" s="27">
        <v>5100</v>
      </c>
      <c r="L41" s="106"/>
    </row>
    <row r="42" spans="1:12" s="20" customFormat="1" ht="15" customHeight="1" x14ac:dyDescent="0.25">
      <c r="A42" s="111" t="s">
        <v>159</v>
      </c>
      <c r="B42" s="44"/>
      <c r="C42" s="7">
        <v>802.98</v>
      </c>
      <c r="D42" s="7"/>
      <c r="E42" s="7">
        <v>1200</v>
      </c>
      <c r="F42" s="7"/>
      <c r="G42" s="5">
        <f t="shared" si="0"/>
        <v>-397.02</v>
      </c>
      <c r="H42" s="7"/>
      <c r="I42" s="113">
        <f t="shared" si="1"/>
        <v>0.66915000000000002</v>
      </c>
      <c r="J42" s="106"/>
      <c r="K42" s="27">
        <v>1200</v>
      </c>
      <c r="L42" s="106"/>
    </row>
    <row r="43" spans="1:12" s="20" customFormat="1" ht="15" customHeight="1" x14ac:dyDescent="0.25">
      <c r="A43" s="111" t="s">
        <v>271</v>
      </c>
      <c r="B43" s="44"/>
      <c r="C43" s="7">
        <v>3000</v>
      </c>
      <c r="D43" s="7"/>
      <c r="E43" s="7">
        <v>0</v>
      </c>
      <c r="F43" s="7"/>
      <c r="G43" s="5">
        <f t="shared" si="0"/>
        <v>3000</v>
      </c>
      <c r="H43" s="7"/>
      <c r="I43" s="113" t="s">
        <v>168</v>
      </c>
      <c r="J43" s="106"/>
      <c r="K43" s="27">
        <v>3000</v>
      </c>
      <c r="L43" s="106"/>
    </row>
    <row r="44" spans="1:12" s="20" customFormat="1" ht="15" customHeight="1" x14ac:dyDescent="0.25">
      <c r="A44" s="111" t="s">
        <v>160</v>
      </c>
      <c r="B44" s="44"/>
      <c r="C44" s="7">
        <v>143.97</v>
      </c>
      <c r="D44" s="7"/>
      <c r="E44" s="7">
        <v>0</v>
      </c>
      <c r="F44" s="7"/>
      <c r="G44" s="5">
        <f t="shared" si="0"/>
        <v>143.97</v>
      </c>
      <c r="H44" s="7"/>
      <c r="I44" s="113" t="s">
        <v>168</v>
      </c>
      <c r="J44" s="106"/>
      <c r="K44" s="27">
        <v>150</v>
      </c>
      <c r="L44" s="106"/>
    </row>
    <row r="45" spans="1:12" s="20" customFormat="1" ht="15" customHeight="1" x14ac:dyDescent="0.25">
      <c r="A45" s="111" t="s">
        <v>161</v>
      </c>
      <c r="B45" s="44"/>
      <c r="C45" s="7">
        <v>53744.34</v>
      </c>
      <c r="D45" s="7"/>
      <c r="E45" s="7">
        <v>40000</v>
      </c>
      <c r="F45" s="7"/>
      <c r="G45" s="5">
        <f t="shared" si="0"/>
        <v>13744.339999999997</v>
      </c>
      <c r="H45" s="7"/>
      <c r="I45" s="113">
        <f t="shared" si="1"/>
        <v>1.3436085</v>
      </c>
      <c r="J45" s="106"/>
      <c r="K45" s="27">
        <v>0</v>
      </c>
      <c r="L45" s="106"/>
    </row>
    <row r="46" spans="1:12" s="20" customFormat="1" ht="15" customHeight="1" x14ac:dyDescent="0.25">
      <c r="A46" s="111" t="s">
        <v>162</v>
      </c>
      <c r="B46" s="44"/>
      <c r="C46" s="7">
        <v>69.069999999999993</v>
      </c>
      <c r="D46" s="7"/>
      <c r="E46" s="7">
        <v>0</v>
      </c>
      <c r="F46" s="7"/>
      <c r="G46" s="5">
        <f t="shared" si="0"/>
        <v>69.069999999999993</v>
      </c>
      <c r="H46" s="7"/>
      <c r="I46" s="113" t="s">
        <v>168</v>
      </c>
      <c r="J46" s="106"/>
      <c r="K46" s="27">
        <v>0</v>
      </c>
      <c r="L46" s="106"/>
    </row>
    <row r="47" spans="1:12" s="20" customFormat="1" ht="15" customHeight="1" x14ac:dyDescent="0.25">
      <c r="A47" s="111"/>
      <c r="B47" s="44"/>
      <c r="C47" s="7"/>
      <c r="D47" s="7"/>
      <c r="E47" s="7"/>
      <c r="F47" s="7"/>
      <c r="G47" s="5"/>
      <c r="H47" s="7"/>
      <c r="I47" s="45"/>
      <c r="J47" s="106"/>
      <c r="K47" s="27"/>
      <c r="L47" s="106"/>
    </row>
    <row r="48" spans="1:12" ht="26.25" customHeight="1" thickBot="1" x14ac:dyDescent="0.3">
      <c r="A48" s="55" t="s">
        <v>8</v>
      </c>
      <c r="B48" s="55"/>
      <c r="C48" s="56">
        <f>SUM(C9:C46)</f>
        <v>2020778.9800000002</v>
      </c>
      <c r="D48" s="14"/>
      <c r="E48" s="56">
        <f>SUM(E9:E46)</f>
        <v>5217359</v>
      </c>
      <c r="F48" s="14"/>
      <c r="G48" s="56">
        <f>SUM(G9:G46)</f>
        <v>-3196580.0199999996</v>
      </c>
      <c r="H48" s="14"/>
      <c r="I48" s="114">
        <f>+C48/E48</f>
        <v>0.38731836931290337</v>
      </c>
      <c r="J48" s="57"/>
      <c r="K48" s="56">
        <f>SUM(K9:K46)</f>
        <v>5093925.5999999996</v>
      </c>
      <c r="L48" s="37"/>
    </row>
    <row r="49" spans="1:12" s="3" customFormat="1" ht="10.5" customHeight="1" thickTop="1" x14ac:dyDescent="0.25">
      <c r="A49" s="55"/>
      <c r="B49" s="55"/>
      <c r="C49" s="14"/>
      <c r="D49" s="14"/>
      <c r="E49" s="14"/>
      <c r="F49" s="14"/>
      <c r="G49" s="8"/>
      <c r="H49" s="14"/>
      <c r="I49" s="14"/>
      <c r="J49" s="57"/>
      <c r="K49" s="28"/>
      <c r="L49" s="37"/>
    </row>
    <row r="50" spans="1:12" s="4" customFormat="1" ht="10.5" customHeight="1" x14ac:dyDescent="0.25">
      <c r="A50" s="55"/>
      <c r="B50" s="55"/>
      <c r="C50" s="173"/>
      <c r="D50" s="173"/>
      <c r="E50" s="14"/>
      <c r="F50" s="173"/>
      <c r="G50" s="173"/>
      <c r="H50" s="14"/>
      <c r="I50" s="8"/>
      <c r="J50" s="14"/>
      <c r="K50" s="133"/>
      <c r="L50" s="133"/>
    </row>
    <row r="51" spans="1:12" s="4" customFormat="1" ht="24.75" customHeight="1" x14ac:dyDescent="0.25">
      <c r="A51" s="55"/>
      <c r="B51" s="55"/>
      <c r="C51" s="14"/>
      <c r="D51" s="14"/>
      <c r="E51" s="14"/>
      <c r="F51" s="14"/>
      <c r="G51" s="8"/>
      <c r="H51" s="14"/>
      <c r="I51" s="14"/>
      <c r="J51" s="57"/>
      <c r="K51" s="28"/>
      <c r="L51" s="37"/>
    </row>
    <row r="52" spans="1:12" s="3" customFormat="1" ht="17.399999999999999" customHeight="1" x14ac:dyDescent="0.25">
      <c r="A52" s="58" t="s">
        <v>113</v>
      </c>
      <c r="B52" s="58"/>
      <c r="C52" s="14"/>
      <c r="D52" s="14"/>
      <c r="E52" s="14"/>
      <c r="F52" s="14"/>
      <c r="G52" s="8"/>
      <c r="H52" s="14"/>
      <c r="I52" s="14"/>
      <c r="J52" s="57"/>
      <c r="K52" s="28"/>
      <c r="L52" s="37"/>
    </row>
    <row r="53" spans="1:12" s="3" customFormat="1" ht="17.399999999999999" customHeight="1" x14ac:dyDescent="0.25">
      <c r="A53" s="154" t="s">
        <v>189</v>
      </c>
      <c r="B53" s="155"/>
      <c r="C53" s="156"/>
      <c r="D53" s="156"/>
      <c r="E53" s="156"/>
      <c r="F53" s="156"/>
      <c r="G53" s="156"/>
      <c r="H53" s="156"/>
      <c r="I53" s="156"/>
      <c r="J53" s="156"/>
      <c r="K53" s="157"/>
      <c r="L53" s="37"/>
    </row>
    <row r="54" spans="1:12" ht="17.399999999999999" customHeight="1" x14ac:dyDescent="0.2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60"/>
      <c r="L54" s="37"/>
    </row>
    <row r="55" spans="1:12" s="3" customFormat="1" ht="17.399999999999999" customHeight="1" x14ac:dyDescent="0.2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  <c r="L55" s="37"/>
    </row>
    <row r="56" spans="1:12" s="3" customFormat="1" ht="17.399999999999999" customHeight="1" x14ac:dyDescent="0.25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37"/>
    </row>
    <row r="57" spans="1:12" ht="17.399999999999999" customHeight="1" x14ac:dyDescent="0.25">
      <c r="A57" s="59"/>
      <c r="B57" s="59"/>
      <c r="C57" s="60"/>
      <c r="D57" s="7"/>
      <c r="E57" s="60"/>
      <c r="F57" s="7"/>
      <c r="G57" s="7"/>
      <c r="H57" s="7"/>
      <c r="I57" s="6"/>
      <c r="J57" s="37"/>
      <c r="K57" s="27"/>
      <c r="L57" s="37"/>
    </row>
    <row r="58" spans="1:12" ht="21" customHeight="1" x14ac:dyDescent="0.25">
      <c r="A58" s="61" t="s">
        <v>143</v>
      </c>
      <c r="B58" s="62"/>
      <c r="C58" s="47"/>
      <c r="D58" s="47"/>
      <c r="E58" s="47"/>
      <c r="F58" s="47"/>
      <c r="G58" s="47"/>
      <c r="H58" s="47"/>
      <c r="I58" s="47"/>
      <c r="J58" s="37"/>
      <c r="K58" s="27"/>
      <c r="L58" s="37"/>
    </row>
    <row r="59" spans="1:12" ht="14.4" customHeight="1" x14ac:dyDescent="0.25">
      <c r="A59" s="63" t="s">
        <v>9</v>
      </c>
      <c r="B59" s="63"/>
      <c r="C59" s="47"/>
      <c r="D59" s="47"/>
      <c r="E59" s="47"/>
      <c r="F59" s="47"/>
      <c r="G59" s="47"/>
      <c r="H59" s="47"/>
      <c r="I59" s="47"/>
      <c r="J59" s="37"/>
      <c r="K59" s="27"/>
      <c r="L59" s="37"/>
    </row>
    <row r="60" spans="1:12" ht="14.4" customHeight="1" x14ac:dyDescent="0.25">
      <c r="A60" s="63"/>
      <c r="B60" s="63"/>
      <c r="C60" s="112" t="s">
        <v>165</v>
      </c>
      <c r="D60" s="65"/>
      <c r="E60" s="17" t="s">
        <v>166</v>
      </c>
      <c r="F60" s="66"/>
      <c r="G60" s="17" t="s">
        <v>1</v>
      </c>
      <c r="H60" s="65"/>
      <c r="I60" s="17" t="s">
        <v>167</v>
      </c>
      <c r="J60" s="67"/>
      <c r="K60" s="68" t="s">
        <v>3</v>
      </c>
      <c r="L60" s="37"/>
    </row>
    <row r="61" spans="1:12" ht="15" customHeight="1" x14ac:dyDescent="0.25">
      <c r="A61" s="44" t="s">
        <v>32</v>
      </c>
      <c r="B61" s="44"/>
      <c r="C61" s="5">
        <v>17101.28</v>
      </c>
      <c r="D61" s="5"/>
      <c r="E61" s="5">
        <v>22289.65</v>
      </c>
      <c r="F61" s="5"/>
      <c r="G61" s="5">
        <f>+C61-E61</f>
        <v>-5188.3700000000026</v>
      </c>
      <c r="H61" s="5"/>
      <c r="I61" s="113">
        <f t="shared" ref="I61:I72" si="2">+C61/E61</f>
        <v>0.76722963348459927</v>
      </c>
      <c r="J61" s="69"/>
      <c r="K61" s="31">
        <v>22735</v>
      </c>
      <c r="L61" s="37"/>
    </row>
    <row r="62" spans="1:12" ht="15" customHeight="1" x14ac:dyDescent="0.25">
      <c r="A62" s="44" t="s">
        <v>33</v>
      </c>
      <c r="B62" s="44"/>
      <c r="C62" s="5">
        <v>1166.1600000000001</v>
      </c>
      <c r="D62" s="5"/>
      <c r="E62" s="5">
        <v>1705.16</v>
      </c>
      <c r="F62" s="5"/>
      <c r="G62" s="5">
        <f t="shared" ref="G62:G71" si="3">+C62-E62</f>
        <v>-539</v>
      </c>
      <c r="H62" s="5"/>
      <c r="I62" s="113">
        <f t="shared" si="2"/>
        <v>0.68390063102582754</v>
      </c>
      <c r="J62" s="69"/>
      <c r="K62" s="31">
        <v>1838.63</v>
      </c>
      <c r="L62" s="37"/>
    </row>
    <row r="63" spans="1:12" ht="15" customHeight="1" x14ac:dyDescent="0.25">
      <c r="A63" s="44" t="s">
        <v>34</v>
      </c>
      <c r="B63" s="44"/>
      <c r="C63" s="5">
        <v>438</v>
      </c>
      <c r="D63" s="5"/>
      <c r="E63" s="5">
        <v>600</v>
      </c>
      <c r="F63" s="5"/>
      <c r="G63" s="5">
        <f t="shared" si="3"/>
        <v>-162</v>
      </c>
      <c r="H63" s="5"/>
      <c r="I63" s="113">
        <f t="shared" si="2"/>
        <v>0.73</v>
      </c>
      <c r="J63" s="69"/>
      <c r="K63" s="31">
        <v>600</v>
      </c>
      <c r="L63" s="37"/>
    </row>
    <row r="64" spans="1:12" ht="15" customHeight="1" x14ac:dyDescent="0.25">
      <c r="A64" s="44" t="s">
        <v>190</v>
      </c>
      <c r="B64" s="46"/>
      <c r="C64" s="5">
        <v>1004.99</v>
      </c>
      <c r="D64" s="5"/>
      <c r="E64" s="5">
        <v>1250</v>
      </c>
      <c r="F64" s="5"/>
      <c r="G64" s="5">
        <f t="shared" si="3"/>
        <v>-245.01</v>
      </c>
      <c r="H64" s="5"/>
      <c r="I64" s="113">
        <f t="shared" si="2"/>
        <v>0.80399200000000004</v>
      </c>
      <c r="J64" s="69"/>
      <c r="K64" s="31">
        <v>1250</v>
      </c>
      <c r="L64" s="37"/>
    </row>
    <row r="65" spans="1:12" ht="15" customHeight="1" x14ac:dyDescent="0.25">
      <c r="A65" s="44" t="s">
        <v>191</v>
      </c>
      <c r="B65" s="46"/>
      <c r="C65" s="5">
        <v>3137.04</v>
      </c>
      <c r="D65" s="5"/>
      <c r="E65" s="5">
        <v>1500</v>
      </c>
      <c r="F65" s="5"/>
      <c r="G65" s="5">
        <f t="shared" si="3"/>
        <v>1637.04</v>
      </c>
      <c r="H65" s="5"/>
      <c r="I65" s="113">
        <f t="shared" si="2"/>
        <v>2.0913599999999999</v>
      </c>
      <c r="J65" s="69"/>
      <c r="K65" s="31">
        <v>700</v>
      </c>
      <c r="L65" s="37"/>
    </row>
    <row r="66" spans="1:12" ht="15" customHeight="1" x14ac:dyDescent="0.25">
      <c r="A66" s="44" t="s">
        <v>192</v>
      </c>
      <c r="B66" s="46"/>
      <c r="C66" s="5">
        <v>2590.0500000000002</v>
      </c>
      <c r="D66" s="5"/>
      <c r="E66" s="5">
        <v>1781</v>
      </c>
      <c r="F66" s="5"/>
      <c r="G66" s="5">
        <f t="shared" si="3"/>
        <v>809.05000000000018</v>
      </c>
      <c r="H66" s="5"/>
      <c r="I66" s="113">
        <f t="shared" si="2"/>
        <v>1.4542672655811344</v>
      </c>
      <c r="J66" s="69"/>
      <c r="K66" s="31">
        <v>2600</v>
      </c>
      <c r="L66" s="37"/>
    </row>
    <row r="67" spans="1:12" ht="15" customHeight="1" x14ac:dyDescent="0.25">
      <c r="A67" s="44" t="s">
        <v>193</v>
      </c>
      <c r="B67" s="46"/>
      <c r="C67" s="5">
        <v>5113.96</v>
      </c>
      <c r="D67" s="5"/>
      <c r="E67" s="5">
        <v>4500</v>
      </c>
      <c r="F67" s="5"/>
      <c r="G67" s="5">
        <f t="shared" si="3"/>
        <v>613.96</v>
      </c>
      <c r="H67" s="5"/>
      <c r="I67" s="113">
        <f t="shared" si="2"/>
        <v>1.1364355555555556</v>
      </c>
      <c r="J67" s="69"/>
      <c r="K67" s="31">
        <v>4000</v>
      </c>
      <c r="L67" s="37"/>
    </row>
    <row r="68" spans="1:12" ht="15" customHeight="1" x14ac:dyDescent="0.25">
      <c r="A68" s="44" t="s">
        <v>35</v>
      </c>
      <c r="B68" s="44"/>
      <c r="C68" s="5">
        <v>1824.65</v>
      </c>
      <c r="D68" s="5"/>
      <c r="E68" s="5">
        <v>2000</v>
      </c>
      <c r="F68" s="5"/>
      <c r="G68" s="5">
        <f t="shared" si="3"/>
        <v>-175.34999999999991</v>
      </c>
      <c r="H68" s="5"/>
      <c r="I68" s="113">
        <f t="shared" si="2"/>
        <v>0.91232500000000005</v>
      </c>
      <c r="J68" s="69"/>
      <c r="K68" s="31">
        <v>5000</v>
      </c>
      <c r="L68" s="37"/>
    </row>
    <row r="69" spans="1:12" ht="15" customHeight="1" x14ac:dyDescent="0.25">
      <c r="A69" s="44" t="s">
        <v>36</v>
      </c>
      <c r="B69" s="44"/>
      <c r="C69" s="5">
        <v>1456.23</v>
      </c>
      <c r="D69" s="5"/>
      <c r="E69" s="5">
        <v>1500</v>
      </c>
      <c r="F69" s="5"/>
      <c r="G69" s="5">
        <f t="shared" si="3"/>
        <v>-43.769999999999982</v>
      </c>
      <c r="H69" s="5"/>
      <c r="I69" s="113">
        <f t="shared" si="2"/>
        <v>0.97082000000000002</v>
      </c>
      <c r="J69" s="69"/>
      <c r="K69" s="31">
        <v>3000</v>
      </c>
      <c r="L69" s="37"/>
    </row>
    <row r="70" spans="1:12" ht="15" customHeight="1" x14ac:dyDescent="0.25">
      <c r="A70" s="44" t="s">
        <v>245</v>
      </c>
      <c r="B70" s="44"/>
      <c r="C70" s="5">
        <v>10556.3</v>
      </c>
      <c r="D70" s="5"/>
      <c r="E70" s="5">
        <v>0</v>
      </c>
      <c r="F70" s="5"/>
      <c r="G70" s="5">
        <f t="shared" si="3"/>
        <v>10556.3</v>
      </c>
      <c r="H70" s="5"/>
      <c r="I70" s="113" t="s">
        <v>2</v>
      </c>
      <c r="J70" s="69"/>
      <c r="K70" s="31">
        <v>4500.6000000000004</v>
      </c>
      <c r="L70" s="37"/>
    </row>
    <row r="71" spans="1:12" ht="15" customHeight="1" x14ac:dyDescent="0.25">
      <c r="A71" s="44" t="s">
        <v>37</v>
      </c>
      <c r="B71" s="44"/>
      <c r="C71" s="51">
        <v>1055.8599999999999</v>
      </c>
      <c r="D71" s="5"/>
      <c r="E71" s="51">
        <v>1000</v>
      </c>
      <c r="F71" s="5"/>
      <c r="G71" s="51">
        <f t="shared" si="3"/>
        <v>55.8599999999999</v>
      </c>
      <c r="H71" s="5"/>
      <c r="I71" s="118">
        <f t="shared" si="2"/>
        <v>1.0558599999999998</v>
      </c>
      <c r="J71" s="69"/>
      <c r="K71" s="32">
        <v>1000</v>
      </c>
      <c r="L71" s="37"/>
    </row>
    <row r="72" spans="1:12" ht="15" customHeight="1" x14ac:dyDescent="0.25">
      <c r="A72" s="70" t="s">
        <v>38</v>
      </c>
      <c r="B72" s="70"/>
      <c r="C72" s="8">
        <f>SUM(C61:C71)</f>
        <v>45444.520000000004</v>
      </c>
      <c r="D72" s="8"/>
      <c r="E72" s="8">
        <f>SUM(E61:E71)</f>
        <v>38125.81</v>
      </c>
      <c r="F72" s="8"/>
      <c r="G72" s="8">
        <f>SUM(G61:G71)</f>
        <v>7318.7099999999964</v>
      </c>
      <c r="H72" s="8"/>
      <c r="I72" s="113">
        <f t="shared" si="2"/>
        <v>1.1919620855268389</v>
      </c>
      <c r="J72" s="71"/>
      <c r="K72" s="8">
        <f>SUM(K61:K71)</f>
        <v>47224.23</v>
      </c>
      <c r="L72" s="69"/>
    </row>
    <row r="73" spans="1:12" s="3" customFormat="1" ht="17.100000000000001" customHeight="1" x14ac:dyDescent="0.25">
      <c r="A73" s="70"/>
      <c r="B73" s="70"/>
      <c r="C73" s="5"/>
      <c r="D73" s="5"/>
      <c r="E73" s="5"/>
      <c r="F73" s="5"/>
      <c r="G73" s="5" t="s">
        <v>2</v>
      </c>
      <c r="H73" s="5"/>
      <c r="I73" s="5"/>
      <c r="J73" s="69"/>
      <c r="K73" s="31"/>
      <c r="L73" s="37"/>
    </row>
    <row r="74" spans="1:12" s="3" customFormat="1" ht="17.100000000000001" customHeight="1" x14ac:dyDescent="0.25">
      <c r="A74" s="55" t="s">
        <v>124</v>
      </c>
      <c r="B74" s="55"/>
      <c r="C74" s="72"/>
      <c r="D74" s="72"/>
      <c r="E74" s="5"/>
      <c r="F74" s="5"/>
      <c r="G74" s="5"/>
      <c r="H74" s="5"/>
      <c r="I74" s="5"/>
      <c r="J74" s="69"/>
      <c r="K74" s="31"/>
      <c r="L74" s="37"/>
    </row>
    <row r="75" spans="1:12" s="3" customFormat="1" ht="17.100000000000001" customHeight="1" x14ac:dyDescent="0.25">
      <c r="A75" s="171" t="s">
        <v>246</v>
      </c>
      <c r="B75" s="172"/>
      <c r="C75" s="156"/>
      <c r="D75" s="156"/>
      <c r="E75" s="156"/>
      <c r="F75" s="156"/>
      <c r="G75" s="156"/>
      <c r="H75" s="156"/>
      <c r="I75" s="156"/>
      <c r="J75" s="156"/>
      <c r="K75" s="157"/>
      <c r="L75" s="37"/>
    </row>
    <row r="76" spans="1:12" s="3" customFormat="1" ht="17.100000000000001" customHeight="1" x14ac:dyDescent="0.25">
      <c r="A76" s="158"/>
      <c r="B76" s="159"/>
      <c r="C76" s="159"/>
      <c r="D76" s="159"/>
      <c r="E76" s="159"/>
      <c r="F76" s="159"/>
      <c r="G76" s="159"/>
      <c r="H76" s="159"/>
      <c r="I76" s="159"/>
      <c r="J76" s="159"/>
      <c r="K76" s="160"/>
      <c r="L76" s="37"/>
    </row>
    <row r="77" spans="1:12" s="3" customFormat="1" ht="17.100000000000001" customHeight="1" x14ac:dyDescent="0.25">
      <c r="A77" s="158"/>
      <c r="B77" s="159"/>
      <c r="C77" s="159"/>
      <c r="D77" s="159"/>
      <c r="E77" s="159"/>
      <c r="F77" s="159"/>
      <c r="G77" s="159"/>
      <c r="H77" s="159"/>
      <c r="I77" s="159"/>
      <c r="J77" s="159"/>
      <c r="K77" s="160"/>
      <c r="L77" s="37"/>
    </row>
    <row r="78" spans="1:12" s="3" customFormat="1" ht="17.100000000000001" customHeight="1" x14ac:dyDescent="0.25">
      <c r="A78" s="161"/>
      <c r="B78" s="162"/>
      <c r="C78" s="162"/>
      <c r="D78" s="162"/>
      <c r="E78" s="162"/>
      <c r="F78" s="162"/>
      <c r="G78" s="162"/>
      <c r="H78" s="162"/>
      <c r="I78" s="162"/>
      <c r="J78" s="162"/>
      <c r="K78" s="163"/>
      <c r="L78" s="37"/>
    </row>
    <row r="79" spans="1:12" s="3" customFormat="1" ht="17.100000000000001" customHeight="1" x14ac:dyDescent="0.25">
      <c r="A79" s="73"/>
      <c r="B79" s="73"/>
      <c r="C79" s="66"/>
      <c r="D79" s="67"/>
      <c r="E79" s="74"/>
      <c r="F79" s="75"/>
      <c r="G79" s="75"/>
      <c r="H79" s="75"/>
      <c r="I79" s="75"/>
      <c r="J79" s="75"/>
      <c r="K79" s="27"/>
      <c r="L79" s="37"/>
    </row>
    <row r="80" spans="1:12" ht="17.100000000000001" customHeight="1" x14ac:dyDescent="0.25">
      <c r="A80" s="76"/>
      <c r="B80" s="76"/>
      <c r="C80" s="27"/>
      <c r="D80" s="27"/>
      <c r="E80" s="7"/>
      <c r="F80" s="7"/>
      <c r="G80" s="7"/>
      <c r="H80" s="7"/>
      <c r="I80" s="45"/>
      <c r="J80" s="37"/>
      <c r="K80" s="27"/>
      <c r="L80" s="37"/>
    </row>
    <row r="81" spans="1:12" ht="14.25" customHeight="1" x14ac:dyDescent="0.25">
      <c r="A81" s="63" t="s">
        <v>247</v>
      </c>
      <c r="B81" s="63"/>
      <c r="C81" s="112" t="s">
        <v>165</v>
      </c>
      <c r="D81" s="65"/>
      <c r="E81" s="17" t="s">
        <v>166</v>
      </c>
      <c r="F81" s="66"/>
      <c r="G81" s="64" t="s">
        <v>1</v>
      </c>
      <c r="H81" s="65"/>
      <c r="I81" s="17" t="s">
        <v>167</v>
      </c>
      <c r="J81" s="67"/>
      <c r="K81" s="68" t="s">
        <v>3</v>
      </c>
      <c r="L81" s="37"/>
    </row>
    <row r="82" spans="1:12" ht="15" customHeight="1" x14ac:dyDescent="0.25">
      <c r="A82" s="44" t="s">
        <v>39</v>
      </c>
      <c r="B82" s="44"/>
      <c r="C82" s="5">
        <v>64405.54</v>
      </c>
      <c r="D82" s="5"/>
      <c r="E82" s="5">
        <v>85667.47</v>
      </c>
      <c r="F82" s="5"/>
      <c r="G82" s="5">
        <f>+C82-E82</f>
        <v>-21261.93</v>
      </c>
      <c r="H82" s="5"/>
      <c r="I82" s="116">
        <f>+C82/E82</f>
        <v>0.75180859198946814</v>
      </c>
      <c r="J82" s="69"/>
      <c r="K82" s="31">
        <v>86088</v>
      </c>
      <c r="L82" s="37"/>
    </row>
    <row r="83" spans="1:12" ht="15" customHeight="1" x14ac:dyDescent="0.25">
      <c r="A83" s="46" t="s">
        <v>117</v>
      </c>
      <c r="B83" s="46"/>
      <c r="C83" s="5">
        <v>4426.84</v>
      </c>
      <c r="D83" s="5"/>
      <c r="E83" s="5">
        <v>6553.57</v>
      </c>
      <c r="F83" s="5"/>
      <c r="G83" s="5">
        <f t="shared" ref="G83:G122" si="4">+C83-E83</f>
        <v>-2126.7299999999996</v>
      </c>
      <c r="H83" s="5"/>
      <c r="I83" s="116">
        <f t="shared" ref="I83:I123" si="5">+C83/E83</f>
        <v>0.67548526986054935</v>
      </c>
      <c r="J83" s="69"/>
      <c r="K83" s="31">
        <v>6585.73</v>
      </c>
      <c r="L83" s="37"/>
    </row>
    <row r="84" spans="1:12" ht="15" customHeight="1" x14ac:dyDescent="0.25">
      <c r="A84" s="44" t="s">
        <v>248</v>
      </c>
      <c r="B84" s="46"/>
      <c r="C84" s="5">
        <v>3310.27</v>
      </c>
      <c r="D84" s="5"/>
      <c r="E84" s="5">
        <v>6639.23</v>
      </c>
      <c r="F84" s="5"/>
      <c r="G84" s="5">
        <f t="shared" si="4"/>
        <v>-3328.9599999999996</v>
      </c>
      <c r="H84" s="5"/>
      <c r="I84" s="116">
        <f t="shared" si="5"/>
        <v>0.49859245725784468</v>
      </c>
      <c r="J84" s="69"/>
      <c r="K84" s="31">
        <v>6793.2</v>
      </c>
      <c r="L84" s="37"/>
    </row>
    <row r="85" spans="1:12" ht="15" customHeight="1" x14ac:dyDescent="0.25">
      <c r="A85" s="46" t="s">
        <v>118</v>
      </c>
      <c r="B85" s="46"/>
      <c r="C85" s="5">
        <v>1123.05</v>
      </c>
      <c r="D85" s="5"/>
      <c r="E85" s="5">
        <v>1713.35</v>
      </c>
      <c r="F85" s="5"/>
      <c r="G85" s="5">
        <f t="shared" si="4"/>
        <v>-590.29999999999995</v>
      </c>
      <c r="H85" s="5"/>
      <c r="I85" s="116">
        <f t="shared" si="5"/>
        <v>0.65547027752648324</v>
      </c>
      <c r="J85" s="69"/>
      <c r="K85" s="31">
        <v>3121.2</v>
      </c>
      <c r="L85" s="37"/>
    </row>
    <row r="86" spans="1:12" s="20" customFormat="1" ht="15" customHeight="1" x14ac:dyDescent="0.25">
      <c r="A86" s="46" t="s">
        <v>169</v>
      </c>
      <c r="B86" s="46"/>
      <c r="C86" s="5">
        <v>0</v>
      </c>
      <c r="D86" s="5"/>
      <c r="E86" s="5">
        <v>0</v>
      </c>
      <c r="F86" s="5"/>
      <c r="G86" s="5">
        <f t="shared" si="4"/>
        <v>0</v>
      </c>
      <c r="H86" s="5"/>
      <c r="I86" s="116"/>
      <c r="J86" s="69"/>
      <c r="K86" s="31">
        <v>300</v>
      </c>
      <c r="L86" s="106"/>
    </row>
    <row r="87" spans="1:12" ht="15" customHeight="1" x14ac:dyDescent="0.25">
      <c r="A87" s="44" t="s">
        <v>249</v>
      </c>
      <c r="B87" s="46"/>
      <c r="C87" s="5">
        <v>3889.49</v>
      </c>
      <c r="D87" s="5"/>
      <c r="E87" s="5">
        <v>11473.44</v>
      </c>
      <c r="F87" s="5"/>
      <c r="G87" s="5">
        <f t="shared" si="4"/>
        <v>-7583.9500000000007</v>
      </c>
      <c r="H87" s="5"/>
      <c r="I87" s="116">
        <f t="shared" si="5"/>
        <v>0.33899946310783857</v>
      </c>
      <c r="J87" s="69"/>
      <c r="K87" s="31">
        <v>6459</v>
      </c>
      <c r="L87" s="37"/>
    </row>
    <row r="88" spans="1:12" ht="15" customHeight="1" x14ac:dyDescent="0.25">
      <c r="A88" s="44" t="s">
        <v>250</v>
      </c>
      <c r="B88" s="44"/>
      <c r="C88" s="5">
        <v>0</v>
      </c>
      <c r="D88" s="5"/>
      <c r="E88" s="5">
        <v>4000</v>
      </c>
      <c r="F88" s="5"/>
      <c r="G88" s="5">
        <f t="shared" si="4"/>
        <v>-4000</v>
      </c>
      <c r="H88" s="5"/>
      <c r="I88" s="116">
        <f t="shared" si="5"/>
        <v>0</v>
      </c>
      <c r="J88" s="69"/>
      <c r="K88" s="31">
        <v>4000</v>
      </c>
      <c r="L88" s="37"/>
    </row>
    <row r="89" spans="1:12" ht="15" customHeight="1" x14ac:dyDescent="0.25">
      <c r="A89" s="44" t="s">
        <v>251</v>
      </c>
      <c r="B89" s="44"/>
      <c r="C89" s="5">
        <v>16934.439999999999</v>
      </c>
      <c r="D89" s="5"/>
      <c r="E89" s="5">
        <v>25000</v>
      </c>
      <c r="F89" s="5"/>
      <c r="G89" s="5">
        <f t="shared" si="4"/>
        <v>-8065.5600000000013</v>
      </c>
      <c r="H89" s="5"/>
      <c r="I89" s="116">
        <f t="shared" si="5"/>
        <v>0.67737759999999991</v>
      </c>
      <c r="J89" s="69"/>
      <c r="K89" s="31">
        <v>25000</v>
      </c>
      <c r="L89" s="37"/>
    </row>
    <row r="90" spans="1:12" ht="15" customHeight="1" x14ac:dyDescent="0.25">
      <c r="A90" s="44" t="s">
        <v>40</v>
      </c>
      <c r="B90" s="44"/>
      <c r="C90" s="5">
        <v>4739.58</v>
      </c>
      <c r="D90" s="5"/>
      <c r="E90" s="5">
        <v>5400</v>
      </c>
      <c r="F90" s="5"/>
      <c r="G90" s="5">
        <f t="shared" si="4"/>
        <v>-660.42000000000007</v>
      </c>
      <c r="H90" s="5"/>
      <c r="I90" s="116">
        <f t="shared" si="5"/>
        <v>0.87770000000000004</v>
      </c>
      <c r="J90" s="69"/>
      <c r="K90" s="31">
        <v>12000</v>
      </c>
      <c r="L90" s="37"/>
    </row>
    <row r="91" spans="1:12" ht="15" customHeight="1" x14ac:dyDescent="0.25">
      <c r="A91" s="44" t="s">
        <v>41</v>
      </c>
      <c r="B91" s="44"/>
      <c r="C91" s="5">
        <v>8962.5</v>
      </c>
      <c r="D91" s="5"/>
      <c r="E91" s="5">
        <v>20000</v>
      </c>
      <c r="F91" s="5"/>
      <c r="G91" s="5">
        <f t="shared" si="4"/>
        <v>-11037.5</v>
      </c>
      <c r="H91" s="5"/>
      <c r="I91" s="116">
        <f t="shared" si="5"/>
        <v>0.448125</v>
      </c>
      <c r="J91" s="69"/>
      <c r="K91" s="31">
        <v>20000</v>
      </c>
      <c r="L91" s="37"/>
    </row>
    <row r="92" spans="1:12" ht="15" customHeight="1" x14ac:dyDescent="0.25">
      <c r="A92" s="46" t="s">
        <v>119</v>
      </c>
      <c r="B92" s="46"/>
      <c r="C92" s="5">
        <v>478</v>
      </c>
      <c r="D92" s="5"/>
      <c r="E92" s="5">
        <v>1000</v>
      </c>
      <c r="F92" s="5"/>
      <c r="G92" s="5">
        <f t="shared" si="4"/>
        <v>-522</v>
      </c>
      <c r="H92" s="5"/>
      <c r="I92" s="116">
        <f t="shared" si="5"/>
        <v>0.47799999999999998</v>
      </c>
      <c r="J92" s="69"/>
      <c r="K92" s="31">
        <v>1000</v>
      </c>
      <c r="L92" s="37"/>
    </row>
    <row r="93" spans="1:12" ht="15" customHeight="1" x14ac:dyDescent="0.25">
      <c r="A93" s="46" t="s">
        <v>120</v>
      </c>
      <c r="B93" s="46"/>
      <c r="C93" s="5">
        <v>9002.33</v>
      </c>
      <c r="D93" s="5"/>
      <c r="E93" s="5">
        <v>9000</v>
      </c>
      <c r="F93" s="5"/>
      <c r="G93" s="5">
        <f t="shared" si="4"/>
        <v>2.3299999999999272</v>
      </c>
      <c r="H93" s="5"/>
      <c r="I93" s="116">
        <f t="shared" si="5"/>
        <v>1.0002588888888888</v>
      </c>
      <c r="J93" s="69"/>
      <c r="K93" s="31">
        <v>9000</v>
      </c>
      <c r="L93" s="37"/>
    </row>
    <row r="94" spans="1:12" ht="15" customHeight="1" x14ac:dyDescent="0.25">
      <c r="A94" s="46" t="s">
        <v>121</v>
      </c>
      <c r="B94" s="46"/>
      <c r="C94" s="5">
        <v>3535.79</v>
      </c>
      <c r="D94" s="5"/>
      <c r="E94" s="5">
        <v>3600</v>
      </c>
      <c r="F94" s="5"/>
      <c r="G94" s="5">
        <f t="shared" si="4"/>
        <v>-64.210000000000036</v>
      </c>
      <c r="H94" s="5"/>
      <c r="I94" s="116">
        <f t="shared" si="5"/>
        <v>0.98216388888888884</v>
      </c>
      <c r="J94" s="69"/>
      <c r="K94" s="31">
        <v>3800</v>
      </c>
      <c r="L94" s="37"/>
    </row>
    <row r="95" spans="1:12" ht="15" customHeight="1" x14ac:dyDescent="0.25">
      <c r="A95" s="46" t="s">
        <v>122</v>
      </c>
      <c r="B95" s="46"/>
      <c r="C95" s="5">
        <v>16000</v>
      </c>
      <c r="D95" s="5"/>
      <c r="E95" s="5">
        <v>16000</v>
      </c>
      <c r="F95" s="5"/>
      <c r="G95" s="5">
        <f t="shared" si="4"/>
        <v>0</v>
      </c>
      <c r="H95" s="5"/>
      <c r="I95" s="116">
        <f t="shared" si="5"/>
        <v>1</v>
      </c>
      <c r="J95" s="69"/>
      <c r="K95" s="31">
        <v>16000</v>
      </c>
      <c r="L95" s="37"/>
    </row>
    <row r="96" spans="1:12" ht="15" customHeight="1" x14ac:dyDescent="0.25">
      <c r="A96" s="44" t="s">
        <v>42</v>
      </c>
      <c r="B96" s="44"/>
      <c r="C96" s="5">
        <v>5753.99</v>
      </c>
      <c r="D96" s="5"/>
      <c r="E96" s="5">
        <v>4500</v>
      </c>
      <c r="F96" s="5"/>
      <c r="G96" s="5">
        <f t="shared" si="4"/>
        <v>1253.9899999999998</v>
      </c>
      <c r="H96" s="5"/>
      <c r="I96" s="116">
        <f t="shared" si="5"/>
        <v>1.2786644444444444</v>
      </c>
      <c r="J96" s="69"/>
      <c r="K96" s="31">
        <v>4500</v>
      </c>
      <c r="L96" s="37"/>
    </row>
    <row r="97" spans="1:12" ht="15" customHeight="1" x14ac:dyDescent="0.25">
      <c r="A97" s="44" t="s">
        <v>43</v>
      </c>
      <c r="B97" s="44"/>
      <c r="C97" s="5">
        <v>2153.7600000000002</v>
      </c>
      <c r="D97" s="5"/>
      <c r="E97" s="5">
        <v>5500</v>
      </c>
      <c r="F97" s="5"/>
      <c r="G97" s="5">
        <f t="shared" si="4"/>
        <v>-3346.24</v>
      </c>
      <c r="H97" s="5"/>
      <c r="I97" s="116">
        <f t="shared" si="5"/>
        <v>0.39159272727272731</v>
      </c>
      <c r="J97" s="69"/>
      <c r="K97" s="31">
        <v>5000</v>
      </c>
      <c r="L97" s="37"/>
    </row>
    <row r="98" spans="1:12" ht="15" customHeight="1" x14ac:dyDescent="0.25">
      <c r="A98" s="44" t="s">
        <v>44</v>
      </c>
      <c r="B98" s="44"/>
      <c r="C98" s="5">
        <v>675.11</v>
      </c>
      <c r="D98" s="5"/>
      <c r="E98" s="5">
        <v>1000</v>
      </c>
      <c r="F98" s="5"/>
      <c r="G98" s="5">
        <f t="shared" si="4"/>
        <v>-324.89</v>
      </c>
      <c r="H98" s="5"/>
      <c r="I98" s="116">
        <f t="shared" si="5"/>
        <v>0.67510999999999999</v>
      </c>
      <c r="J98" s="69"/>
      <c r="K98" s="31">
        <v>3000</v>
      </c>
      <c r="L98" s="37"/>
    </row>
    <row r="99" spans="1:12" ht="15" customHeight="1" x14ac:dyDescent="0.25">
      <c r="A99" s="44" t="s">
        <v>45</v>
      </c>
      <c r="B99" s="44"/>
      <c r="C99" s="5">
        <v>2288.5700000000002</v>
      </c>
      <c r="D99" s="5"/>
      <c r="E99" s="5">
        <v>3500</v>
      </c>
      <c r="F99" s="5"/>
      <c r="G99" s="5">
        <f t="shared" si="4"/>
        <v>-1211.4299999999998</v>
      </c>
      <c r="H99" s="5"/>
      <c r="I99" s="116">
        <f t="shared" si="5"/>
        <v>0.65387714285714293</v>
      </c>
      <c r="J99" s="69"/>
      <c r="K99" s="31">
        <v>3000</v>
      </c>
      <c r="L99" s="37"/>
    </row>
    <row r="100" spans="1:12" ht="15" customHeight="1" x14ac:dyDescent="0.25">
      <c r="A100" s="44" t="s">
        <v>46</v>
      </c>
      <c r="B100" s="44"/>
      <c r="C100" s="5">
        <v>2609.94</v>
      </c>
      <c r="D100" s="5"/>
      <c r="E100" s="5">
        <v>4000</v>
      </c>
      <c r="F100" s="5"/>
      <c r="G100" s="5">
        <f t="shared" si="4"/>
        <v>-1390.06</v>
      </c>
      <c r="H100" s="5"/>
      <c r="I100" s="116">
        <f t="shared" si="5"/>
        <v>0.65248499999999998</v>
      </c>
      <c r="J100" s="69"/>
      <c r="K100" s="31">
        <v>7000</v>
      </c>
      <c r="L100" s="37"/>
    </row>
    <row r="101" spans="1:12" ht="15" customHeight="1" x14ac:dyDescent="0.25">
      <c r="A101" s="44" t="s">
        <v>47</v>
      </c>
      <c r="B101" s="44"/>
      <c r="C101" s="5">
        <v>10304.620000000001</v>
      </c>
      <c r="D101" s="5"/>
      <c r="E101" s="5">
        <v>8000</v>
      </c>
      <c r="F101" s="5"/>
      <c r="G101" s="5">
        <f t="shared" si="4"/>
        <v>2304.6200000000008</v>
      </c>
      <c r="H101" s="5"/>
      <c r="I101" s="116">
        <f t="shared" si="5"/>
        <v>1.2880775000000002</v>
      </c>
      <c r="J101" s="69"/>
      <c r="K101" s="31">
        <v>5000</v>
      </c>
      <c r="L101" s="37"/>
    </row>
    <row r="102" spans="1:12" ht="15" customHeight="1" x14ac:dyDescent="0.25">
      <c r="A102" s="44" t="s">
        <v>252</v>
      </c>
      <c r="B102" s="44"/>
      <c r="C102" s="5">
        <v>1432.37</v>
      </c>
      <c r="D102" s="5"/>
      <c r="E102" s="5">
        <v>10000</v>
      </c>
      <c r="F102" s="5"/>
      <c r="G102" s="5">
        <f t="shared" si="4"/>
        <v>-8567.630000000001</v>
      </c>
      <c r="H102" s="5"/>
      <c r="I102" s="116">
        <f t="shared" si="5"/>
        <v>0.14323699999999998</v>
      </c>
      <c r="J102" s="69"/>
      <c r="K102" s="31">
        <v>5000</v>
      </c>
      <c r="L102" s="37"/>
    </row>
    <row r="103" spans="1:12" ht="15" customHeight="1" x14ac:dyDescent="0.25">
      <c r="A103" s="44" t="s">
        <v>48</v>
      </c>
      <c r="B103" s="44"/>
      <c r="C103" s="5">
        <v>488.75</v>
      </c>
      <c r="D103" s="5"/>
      <c r="E103" s="5">
        <v>1000</v>
      </c>
      <c r="F103" s="5"/>
      <c r="G103" s="5">
        <f t="shared" si="4"/>
        <v>-511.25</v>
      </c>
      <c r="H103" s="5"/>
      <c r="I103" s="116">
        <f t="shared" si="5"/>
        <v>0.48875000000000002</v>
      </c>
      <c r="J103" s="69"/>
      <c r="K103" s="31">
        <v>1000</v>
      </c>
      <c r="L103" s="37" t="s">
        <v>2</v>
      </c>
    </row>
    <row r="104" spans="1:12" ht="15" customHeight="1" x14ac:dyDescent="0.25">
      <c r="A104" s="44" t="s">
        <v>49</v>
      </c>
      <c r="B104" s="44"/>
      <c r="C104" s="48"/>
      <c r="D104" s="48"/>
      <c r="E104" s="48"/>
      <c r="F104" s="48"/>
      <c r="G104" s="5"/>
      <c r="H104" s="48"/>
      <c r="I104" s="116"/>
      <c r="J104" s="69"/>
      <c r="K104" s="31"/>
      <c r="L104" s="37"/>
    </row>
    <row r="105" spans="1:12" ht="15" customHeight="1" x14ac:dyDescent="0.25">
      <c r="A105" s="44" t="s">
        <v>12</v>
      </c>
      <c r="B105" s="44"/>
      <c r="C105" s="5">
        <v>1338.67</v>
      </c>
      <c r="D105" s="5"/>
      <c r="E105" s="5">
        <v>3000</v>
      </c>
      <c r="F105" s="5"/>
      <c r="G105" s="5">
        <f t="shared" si="4"/>
        <v>-1661.33</v>
      </c>
      <c r="H105" s="5"/>
      <c r="I105" s="116">
        <f t="shared" si="5"/>
        <v>0.44622333333333336</v>
      </c>
      <c r="J105" s="69"/>
      <c r="K105" s="31">
        <v>3000</v>
      </c>
      <c r="L105" s="37"/>
    </row>
    <row r="106" spans="1:12" ht="15" customHeight="1" x14ac:dyDescent="0.25">
      <c r="A106" s="44" t="s">
        <v>50</v>
      </c>
      <c r="B106" s="44"/>
      <c r="C106" s="51">
        <v>5354.66</v>
      </c>
      <c r="D106" s="5"/>
      <c r="E106" s="51">
        <v>6000</v>
      </c>
      <c r="F106" s="5"/>
      <c r="G106" s="51">
        <f t="shared" si="4"/>
        <v>-645.34000000000015</v>
      </c>
      <c r="H106" s="5"/>
      <c r="I106" s="117">
        <f t="shared" si="5"/>
        <v>0.89244333333333326</v>
      </c>
      <c r="J106" s="69"/>
      <c r="K106" s="32">
        <v>6000</v>
      </c>
      <c r="L106" s="37"/>
    </row>
    <row r="107" spans="1:12" ht="15" customHeight="1" x14ac:dyDescent="0.25">
      <c r="A107" s="55" t="s">
        <v>114</v>
      </c>
      <c r="B107" s="55"/>
      <c r="C107" s="8">
        <f>+C106+C105</f>
        <v>6693.33</v>
      </c>
      <c r="D107" s="8"/>
      <c r="E107" s="77">
        <f>+E106+E105</f>
        <v>9000</v>
      </c>
      <c r="F107" s="8"/>
      <c r="G107" s="8">
        <f>+G105+G106</f>
        <v>-2306.67</v>
      </c>
      <c r="H107" s="8"/>
      <c r="I107" s="116">
        <f t="shared" si="5"/>
        <v>0.74370333333333327</v>
      </c>
      <c r="J107" s="71"/>
      <c r="K107" s="38">
        <v>9200</v>
      </c>
      <c r="L107" s="37" t="s">
        <v>2</v>
      </c>
    </row>
    <row r="108" spans="1:12" s="20" customFormat="1" ht="15" customHeight="1" x14ac:dyDescent="0.25">
      <c r="A108" s="55"/>
      <c r="B108" s="55"/>
      <c r="C108" s="8"/>
      <c r="D108" s="8"/>
      <c r="E108" s="8"/>
      <c r="F108" s="8"/>
      <c r="G108" s="8"/>
      <c r="H108" s="8"/>
      <c r="I108" s="116"/>
      <c r="J108" s="71"/>
      <c r="K108" s="38"/>
      <c r="L108" s="130"/>
    </row>
    <row r="109" spans="1:12" ht="15" customHeight="1" x14ac:dyDescent="0.25">
      <c r="A109" s="70" t="s">
        <v>51</v>
      </c>
      <c r="B109" s="70"/>
      <c r="C109" s="5">
        <v>2064.6999999999998</v>
      </c>
      <c r="D109" s="5"/>
      <c r="E109" s="5">
        <v>2500</v>
      </c>
      <c r="F109" s="5"/>
      <c r="G109" s="5">
        <f t="shared" si="4"/>
        <v>-435.30000000000018</v>
      </c>
      <c r="H109" s="5"/>
      <c r="I109" s="116">
        <f t="shared" si="5"/>
        <v>0.82587999999999995</v>
      </c>
      <c r="J109" s="69"/>
      <c r="K109" s="31">
        <v>2800</v>
      </c>
      <c r="L109" s="37" t="s">
        <v>2</v>
      </c>
    </row>
    <row r="110" spans="1:12" ht="15" customHeight="1" x14ac:dyDescent="0.25">
      <c r="A110" s="70" t="s">
        <v>52</v>
      </c>
      <c r="B110" s="70"/>
      <c r="C110" s="5">
        <v>4130.4399999999996</v>
      </c>
      <c r="D110" s="8"/>
      <c r="E110" s="5">
        <v>6000</v>
      </c>
      <c r="F110" s="5"/>
      <c r="G110" s="5">
        <f t="shared" si="4"/>
        <v>-1869.5600000000004</v>
      </c>
      <c r="H110" s="5"/>
      <c r="I110" s="116">
        <f t="shared" si="5"/>
        <v>0.68840666666666661</v>
      </c>
      <c r="J110" s="69"/>
      <c r="K110" s="31">
        <v>3500</v>
      </c>
      <c r="L110" s="37"/>
    </row>
    <row r="111" spans="1:12" ht="15" customHeight="1" x14ac:dyDescent="0.25">
      <c r="A111" s="70" t="s">
        <v>187</v>
      </c>
      <c r="B111" s="78"/>
      <c r="C111" s="48"/>
      <c r="D111" s="48"/>
      <c r="E111" s="48"/>
      <c r="F111" s="48"/>
      <c r="G111" s="48"/>
      <c r="H111" s="48"/>
      <c r="I111" s="48"/>
      <c r="J111" s="69"/>
      <c r="K111" s="31"/>
      <c r="L111" s="37"/>
    </row>
    <row r="112" spans="1:12" ht="15" customHeight="1" x14ac:dyDescent="0.25">
      <c r="A112" s="70" t="s">
        <v>110</v>
      </c>
      <c r="B112" s="70"/>
      <c r="C112" s="5">
        <v>1216.0899999999999</v>
      </c>
      <c r="D112" s="5"/>
      <c r="E112" s="5">
        <v>2500</v>
      </c>
      <c r="F112" s="5"/>
      <c r="G112" s="5">
        <f t="shared" si="4"/>
        <v>-1283.9100000000001</v>
      </c>
      <c r="H112" s="5"/>
      <c r="I112" s="116">
        <f t="shared" si="5"/>
        <v>0.48643599999999998</v>
      </c>
      <c r="J112" s="69"/>
      <c r="K112" s="31">
        <v>0</v>
      </c>
      <c r="L112" s="37"/>
    </row>
    <row r="113" spans="1:12" ht="15" customHeight="1" x14ac:dyDescent="0.25">
      <c r="A113" s="78" t="s">
        <v>115</v>
      </c>
      <c r="B113" s="78"/>
      <c r="C113" s="51">
        <v>1271.73</v>
      </c>
      <c r="D113" s="5"/>
      <c r="E113" s="51">
        <v>2500</v>
      </c>
      <c r="F113" s="5"/>
      <c r="G113" s="51">
        <f t="shared" si="4"/>
        <v>-1228.27</v>
      </c>
      <c r="H113" s="5"/>
      <c r="I113" s="117">
        <f t="shared" si="5"/>
        <v>0.50869200000000003</v>
      </c>
      <c r="J113" s="69"/>
      <c r="K113" s="32">
        <v>0</v>
      </c>
      <c r="L113" s="37"/>
    </row>
    <row r="114" spans="1:12" ht="15" customHeight="1" x14ac:dyDescent="0.25">
      <c r="A114" s="70" t="s">
        <v>243</v>
      </c>
      <c r="B114" s="55"/>
      <c r="C114" s="8">
        <f>+C113+C112</f>
        <v>2487.8199999999997</v>
      </c>
      <c r="D114" s="8"/>
      <c r="E114" s="8">
        <f>+E113+E112</f>
        <v>5000</v>
      </c>
      <c r="F114" s="8"/>
      <c r="G114" s="8">
        <f>+G113+G112</f>
        <v>-2512.1800000000003</v>
      </c>
      <c r="H114" s="8"/>
      <c r="I114" s="122">
        <f t="shared" si="5"/>
        <v>0.49756399999999995</v>
      </c>
      <c r="J114" s="71"/>
      <c r="K114" s="8">
        <f>+K113+K112</f>
        <v>0</v>
      </c>
      <c r="L114" s="37"/>
    </row>
    <row r="115" spans="1:12" ht="15" customHeight="1" x14ac:dyDescent="0.25">
      <c r="A115" s="78" t="s">
        <v>116</v>
      </c>
      <c r="B115" s="78"/>
      <c r="C115" s="5">
        <v>30.93</v>
      </c>
      <c r="D115" s="5"/>
      <c r="E115" s="5">
        <v>500</v>
      </c>
      <c r="F115" s="5"/>
      <c r="G115" s="5">
        <f t="shared" si="4"/>
        <v>-469.07</v>
      </c>
      <c r="H115" s="5"/>
      <c r="I115" s="116">
        <f t="shared" si="5"/>
        <v>6.1859999999999998E-2</v>
      </c>
      <c r="J115" s="69"/>
      <c r="K115" s="31">
        <v>500</v>
      </c>
      <c r="L115" s="37"/>
    </row>
    <row r="116" spans="1:12" ht="15" customHeight="1" x14ac:dyDescent="0.25">
      <c r="A116" s="70" t="s">
        <v>53</v>
      </c>
      <c r="B116" s="70"/>
      <c r="C116" s="5">
        <v>969.04</v>
      </c>
      <c r="D116" s="5"/>
      <c r="E116" s="5">
        <v>1000</v>
      </c>
      <c r="F116" s="5"/>
      <c r="G116" s="5">
        <f t="shared" si="4"/>
        <v>-30.960000000000036</v>
      </c>
      <c r="H116" s="5"/>
      <c r="I116" s="116">
        <f t="shared" si="5"/>
        <v>0.96904000000000001</v>
      </c>
      <c r="J116" s="69"/>
      <c r="K116" s="31">
        <v>1500</v>
      </c>
      <c r="L116" s="37"/>
    </row>
    <row r="117" spans="1:12" ht="15" customHeight="1" x14ac:dyDescent="0.25">
      <c r="A117" s="70" t="s">
        <v>194</v>
      </c>
      <c r="B117" s="78"/>
      <c r="C117" s="5">
        <v>870</v>
      </c>
      <c r="D117" s="5"/>
      <c r="E117" s="5">
        <v>1500</v>
      </c>
      <c r="F117" s="5"/>
      <c r="G117" s="5">
        <f t="shared" si="4"/>
        <v>-630</v>
      </c>
      <c r="H117" s="5"/>
      <c r="I117" s="116">
        <f t="shared" si="5"/>
        <v>0.57999999999999996</v>
      </c>
      <c r="J117" s="69"/>
      <c r="K117" s="31">
        <v>1500</v>
      </c>
      <c r="L117" s="37"/>
    </row>
    <row r="118" spans="1:12" ht="15" customHeight="1" x14ac:dyDescent="0.25">
      <c r="A118" s="70" t="s">
        <v>54</v>
      </c>
      <c r="B118" s="70"/>
      <c r="C118" s="5">
        <v>3747.12</v>
      </c>
      <c r="D118" s="5"/>
      <c r="E118" s="5">
        <v>5000</v>
      </c>
      <c r="F118" s="5"/>
      <c r="G118" s="5">
        <f t="shared" si="4"/>
        <v>-1252.8800000000001</v>
      </c>
      <c r="H118" s="5"/>
      <c r="I118" s="116">
        <f t="shared" si="5"/>
        <v>0.74942399999999998</v>
      </c>
      <c r="J118" s="69"/>
      <c r="K118" s="31">
        <v>5000</v>
      </c>
      <c r="L118" s="37"/>
    </row>
    <row r="119" spans="1:12" ht="15" customHeight="1" x14ac:dyDescent="0.25">
      <c r="A119" s="70" t="s">
        <v>55</v>
      </c>
      <c r="B119" s="70"/>
      <c r="C119" s="5">
        <v>38386.629999999997</v>
      </c>
      <c r="D119" s="5"/>
      <c r="E119" s="5">
        <v>41500</v>
      </c>
      <c r="F119" s="5"/>
      <c r="G119" s="5">
        <f t="shared" si="4"/>
        <v>-3113.3700000000026</v>
      </c>
      <c r="H119" s="5"/>
      <c r="I119" s="116">
        <f t="shared" si="5"/>
        <v>0.92497903614457821</v>
      </c>
      <c r="J119" s="69"/>
      <c r="K119" s="31">
        <v>41500</v>
      </c>
      <c r="L119" s="37"/>
    </row>
    <row r="120" spans="1:12" ht="15" customHeight="1" x14ac:dyDescent="0.25">
      <c r="A120" s="70" t="s">
        <v>56</v>
      </c>
      <c r="B120" s="70"/>
      <c r="C120" s="5">
        <v>3677.99</v>
      </c>
      <c r="D120" s="5"/>
      <c r="E120" s="5">
        <v>8000</v>
      </c>
      <c r="F120" s="5"/>
      <c r="G120" s="5">
        <f t="shared" si="4"/>
        <v>-4322.01</v>
      </c>
      <c r="H120" s="5"/>
      <c r="I120" s="116">
        <f t="shared" si="5"/>
        <v>0.45974874999999998</v>
      </c>
      <c r="J120" s="69"/>
      <c r="K120" s="31">
        <v>6000</v>
      </c>
      <c r="L120" s="37"/>
    </row>
    <row r="121" spans="1:12" ht="15" customHeight="1" x14ac:dyDescent="0.25">
      <c r="A121" s="70" t="s">
        <v>57</v>
      </c>
      <c r="B121" s="70"/>
      <c r="C121" s="5">
        <v>0</v>
      </c>
      <c r="D121" s="5"/>
      <c r="E121" s="5">
        <v>1500</v>
      </c>
      <c r="F121" s="5"/>
      <c r="G121" s="5">
        <f t="shared" si="4"/>
        <v>-1500</v>
      </c>
      <c r="H121" s="5"/>
      <c r="I121" s="116">
        <f t="shared" si="5"/>
        <v>0</v>
      </c>
      <c r="J121" s="69"/>
      <c r="K121" s="31">
        <v>1500</v>
      </c>
      <c r="L121" s="37"/>
    </row>
    <row r="122" spans="1:12" ht="15" customHeight="1" x14ac:dyDescent="0.25">
      <c r="A122" s="70" t="s">
        <v>58</v>
      </c>
      <c r="B122" s="70"/>
      <c r="C122" s="51">
        <v>1882.72</v>
      </c>
      <c r="D122" s="5"/>
      <c r="E122" s="51">
        <v>2500</v>
      </c>
      <c r="F122" s="5"/>
      <c r="G122" s="51">
        <f t="shared" si="4"/>
        <v>-617.28</v>
      </c>
      <c r="H122" s="5"/>
      <c r="I122" s="117">
        <f t="shared" si="5"/>
        <v>0.75308799999999998</v>
      </c>
      <c r="J122" s="69"/>
      <c r="K122" s="32">
        <v>2500</v>
      </c>
      <c r="L122" s="37"/>
    </row>
    <row r="123" spans="1:12" ht="15" customHeight="1" x14ac:dyDescent="0.25">
      <c r="A123" s="63" t="s">
        <v>253</v>
      </c>
      <c r="B123" s="63"/>
      <c r="C123" s="8">
        <f>SUM(C82:C103)+C107+C109+C110+C114+C115+C116+C117+C118+C119+C120+C121+C122</f>
        <v>227455.66</v>
      </c>
      <c r="D123" s="8"/>
      <c r="E123" s="8">
        <f>SUM(E82:E103)+E107+E109+E110+E114+E115+E116+E117+E118+E119+E120+E121+E122</f>
        <v>317547.06</v>
      </c>
      <c r="F123" s="8"/>
      <c r="G123" s="8">
        <f>SUM(G82:H103)+G107+G109+G110+G114+G115+G116+G117+G118+G119+G120+G121+G122</f>
        <v>-90091.400000000009</v>
      </c>
      <c r="H123" s="8"/>
      <c r="I123" s="122">
        <f t="shared" si="5"/>
        <v>0.7162896107430502</v>
      </c>
      <c r="J123" s="71"/>
      <c r="K123" s="8">
        <f>SUM(K82:K103)+K107+K109+K110+K114+K115+K116+K117+K118+K119+K120+K121+K122</f>
        <v>309147.13</v>
      </c>
      <c r="L123" s="8"/>
    </row>
    <row r="124" spans="1:12" s="3" customFormat="1" ht="20.25" customHeight="1" x14ac:dyDescent="0.25">
      <c r="A124" s="63"/>
      <c r="B124" s="63"/>
      <c r="C124" s="8"/>
      <c r="D124" s="8"/>
      <c r="E124" s="8"/>
      <c r="F124" s="8"/>
      <c r="G124" s="8"/>
      <c r="H124" s="8"/>
      <c r="I124" s="8"/>
      <c r="J124" s="71"/>
      <c r="K124" s="38"/>
      <c r="L124" s="37"/>
    </row>
    <row r="125" spans="1:12" s="3" customFormat="1" ht="20.25" customHeight="1" x14ac:dyDescent="0.25">
      <c r="A125" s="63" t="s">
        <v>124</v>
      </c>
      <c r="B125" s="63"/>
      <c r="C125" s="8"/>
      <c r="D125" s="8"/>
      <c r="E125" s="8"/>
      <c r="F125" s="8"/>
      <c r="G125" s="8"/>
      <c r="H125" s="8"/>
      <c r="I125" s="8"/>
      <c r="J125" s="71"/>
      <c r="K125" s="38" t="s">
        <v>2</v>
      </c>
      <c r="L125" s="37"/>
    </row>
    <row r="126" spans="1:12" s="3" customFormat="1" ht="20.25" customHeight="1" x14ac:dyDescent="0.25">
      <c r="A126" s="154"/>
      <c r="B126" s="155"/>
      <c r="C126" s="156"/>
      <c r="D126" s="156"/>
      <c r="E126" s="156"/>
      <c r="F126" s="156"/>
      <c r="G126" s="156"/>
      <c r="H126" s="156"/>
      <c r="I126" s="156"/>
      <c r="J126" s="156"/>
      <c r="K126" s="157"/>
      <c r="L126" s="37"/>
    </row>
    <row r="127" spans="1:12" s="3" customFormat="1" ht="20.25" customHeight="1" x14ac:dyDescent="0.25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60"/>
      <c r="L127" s="37"/>
    </row>
    <row r="128" spans="1:12" s="3" customFormat="1" ht="20.25" customHeight="1" x14ac:dyDescent="0.25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3"/>
      <c r="L128" s="37"/>
    </row>
    <row r="129" spans="1:12" ht="18" customHeight="1" x14ac:dyDescent="0.25">
      <c r="A129" s="63"/>
      <c r="B129" s="63"/>
      <c r="C129" s="7"/>
      <c r="D129" s="7"/>
      <c r="E129" s="7"/>
      <c r="F129" s="7"/>
      <c r="G129" s="7"/>
      <c r="H129" s="7"/>
      <c r="I129" s="45"/>
      <c r="J129" s="37"/>
      <c r="K129" s="27"/>
      <c r="L129" s="37"/>
    </row>
    <row r="130" spans="1:12" ht="17.25" customHeight="1" x14ac:dyDescent="0.25">
      <c r="A130" s="54" t="s">
        <v>13</v>
      </c>
      <c r="B130" s="54"/>
      <c r="C130" s="37"/>
      <c r="D130" s="37"/>
      <c r="E130" s="37"/>
      <c r="F130" s="37"/>
      <c r="G130" s="37"/>
      <c r="H130" s="37"/>
      <c r="I130" s="37"/>
      <c r="J130" s="37"/>
      <c r="K130" s="27"/>
      <c r="L130" s="37"/>
    </row>
    <row r="131" spans="1:12" ht="15.6" customHeight="1" x14ac:dyDescent="0.25">
      <c r="A131" s="47"/>
      <c r="B131" s="47"/>
      <c r="C131" s="112" t="s">
        <v>165</v>
      </c>
      <c r="D131" s="65"/>
      <c r="E131" s="17" t="s">
        <v>166</v>
      </c>
      <c r="F131" s="66"/>
      <c r="G131" s="64" t="s">
        <v>1</v>
      </c>
      <c r="H131" s="65"/>
      <c r="I131" s="17" t="s">
        <v>167</v>
      </c>
      <c r="J131" s="67"/>
      <c r="K131" s="68" t="s">
        <v>3</v>
      </c>
      <c r="L131" s="37"/>
    </row>
    <row r="132" spans="1:12" ht="15" customHeight="1" x14ac:dyDescent="0.25">
      <c r="A132" s="70" t="s">
        <v>59</v>
      </c>
      <c r="B132" s="70"/>
      <c r="C132" s="12">
        <v>26701.07</v>
      </c>
      <c r="D132" s="12"/>
      <c r="E132" s="12">
        <v>30702</v>
      </c>
      <c r="F132" s="12"/>
      <c r="G132" s="5">
        <f t="shared" ref="G132:G167" si="6">+C132-E132</f>
        <v>-4000.9300000000003</v>
      </c>
      <c r="H132" s="12"/>
      <c r="I132" s="116">
        <f t="shared" ref="I132:I168" si="7">+C132/E132</f>
        <v>0.86968503680541986</v>
      </c>
      <c r="J132" s="2"/>
      <c r="K132" s="30">
        <v>30763.4</v>
      </c>
      <c r="L132" s="37"/>
    </row>
    <row r="133" spans="1:12" ht="15" customHeight="1" x14ac:dyDescent="0.25">
      <c r="A133" s="78" t="s">
        <v>126</v>
      </c>
      <c r="B133" s="78"/>
      <c r="C133" s="2">
        <v>42458.03</v>
      </c>
      <c r="D133" s="12"/>
      <c r="E133" s="12">
        <v>59766.559999999998</v>
      </c>
      <c r="F133" s="12"/>
      <c r="G133" s="5">
        <f t="shared" si="6"/>
        <v>-17308.53</v>
      </c>
      <c r="H133" s="12"/>
      <c r="I133" s="116">
        <f t="shared" si="7"/>
        <v>0.71039775419565721</v>
      </c>
      <c r="J133" s="2"/>
      <c r="K133" s="30">
        <v>59886.09</v>
      </c>
      <c r="L133" s="37"/>
    </row>
    <row r="134" spans="1:12" ht="15" customHeight="1" x14ac:dyDescent="0.25">
      <c r="A134" s="70" t="s">
        <v>125</v>
      </c>
      <c r="B134" s="70"/>
      <c r="C134" s="2">
        <v>24753</v>
      </c>
      <c r="D134" s="12"/>
      <c r="E134" s="12">
        <v>37354.1</v>
      </c>
      <c r="F134" s="12"/>
      <c r="G134" s="5">
        <f t="shared" si="6"/>
        <v>-12601.099999999999</v>
      </c>
      <c r="H134" s="12"/>
      <c r="I134" s="116">
        <f t="shared" si="7"/>
        <v>0.66265818210049232</v>
      </c>
      <c r="J134" s="2"/>
      <c r="K134" s="30">
        <v>37354.1</v>
      </c>
      <c r="L134" s="37"/>
    </row>
    <row r="135" spans="1:12" ht="15" customHeight="1" x14ac:dyDescent="0.25">
      <c r="A135" s="70" t="s">
        <v>60</v>
      </c>
      <c r="B135" s="70"/>
      <c r="C135" s="2">
        <v>290</v>
      </c>
      <c r="D135" s="12"/>
      <c r="E135" s="12">
        <v>1500</v>
      </c>
      <c r="F135" s="12"/>
      <c r="G135" s="5">
        <f t="shared" si="6"/>
        <v>-1210</v>
      </c>
      <c r="H135" s="12"/>
      <c r="I135" s="116">
        <f t="shared" si="7"/>
        <v>0.19333333333333333</v>
      </c>
      <c r="J135" s="2"/>
      <c r="K135" s="30">
        <v>1000</v>
      </c>
      <c r="L135" s="37"/>
    </row>
    <row r="136" spans="1:12" ht="15" customHeight="1" x14ac:dyDescent="0.25">
      <c r="A136" s="70" t="s">
        <v>61</v>
      </c>
      <c r="B136" s="70"/>
      <c r="C136" s="2">
        <v>4777.12</v>
      </c>
      <c r="D136" s="12"/>
      <c r="E136" s="12">
        <v>9893.18</v>
      </c>
      <c r="F136" s="12"/>
      <c r="G136" s="5">
        <f t="shared" si="6"/>
        <v>-5116.0600000000004</v>
      </c>
      <c r="H136" s="12"/>
      <c r="I136" s="116">
        <f t="shared" si="7"/>
        <v>0.4828700175272258</v>
      </c>
      <c r="J136" s="2"/>
      <c r="K136" s="30">
        <v>9868.77</v>
      </c>
      <c r="L136" s="37"/>
    </row>
    <row r="137" spans="1:12" ht="15" customHeight="1" x14ac:dyDescent="0.25">
      <c r="A137" s="70" t="s">
        <v>62</v>
      </c>
      <c r="B137" s="70"/>
      <c r="C137" s="2">
        <v>905.3</v>
      </c>
      <c r="D137" s="12"/>
      <c r="E137" s="12">
        <v>1900</v>
      </c>
      <c r="F137" s="12"/>
      <c r="G137" s="5">
        <f t="shared" si="6"/>
        <v>-994.7</v>
      </c>
      <c r="H137" s="12"/>
      <c r="I137" s="116">
        <f t="shared" si="7"/>
        <v>0.47647368421052627</v>
      </c>
      <c r="J137" s="2"/>
      <c r="K137" s="30">
        <v>1900</v>
      </c>
      <c r="L137" s="37"/>
    </row>
    <row r="138" spans="1:12" ht="15" customHeight="1" x14ac:dyDescent="0.25">
      <c r="A138" s="70" t="s">
        <v>63</v>
      </c>
      <c r="B138" s="70"/>
      <c r="C138" s="2">
        <v>555.25</v>
      </c>
      <c r="D138" s="12"/>
      <c r="E138" s="12">
        <v>1500</v>
      </c>
      <c r="F138" s="12"/>
      <c r="G138" s="5">
        <f t="shared" si="6"/>
        <v>-944.75</v>
      </c>
      <c r="H138" s="12"/>
      <c r="I138" s="116">
        <f t="shared" si="7"/>
        <v>0.37016666666666664</v>
      </c>
      <c r="J138" s="2"/>
      <c r="K138" s="30">
        <v>1000</v>
      </c>
      <c r="L138" s="37"/>
    </row>
    <row r="139" spans="1:12" ht="15" customHeight="1" x14ac:dyDescent="0.25">
      <c r="A139" s="70" t="s">
        <v>6</v>
      </c>
      <c r="B139" s="70"/>
      <c r="C139" s="2">
        <v>360</v>
      </c>
      <c r="D139" s="12"/>
      <c r="E139" s="12">
        <v>500</v>
      </c>
      <c r="F139" s="12"/>
      <c r="G139" s="5">
        <f t="shared" si="6"/>
        <v>-140</v>
      </c>
      <c r="H139" s="12"/>
      <c r="I139" s="116">
        <f t="shared" si="7"/>
        <v>0.72</v>
      </c>
      <c r="J139" s="2"/>
      <c r="K139" s="30">
        <v>500</v>
      </c>
      <c r="L139" s="37"/>
    </row>
    <row r="140" spans="1:12" ht="15" customHeight="1" x14ac:dyDescent="0.25">
      <c r="A140" s="70" t="s">
        <v>64</v>
      </c>
      <c r="B140" s="70"/>
      <c r="C140" s="2">
        <v>65.12</v>
      </c>
      <c r="D140" s="12"/>
      <c r="E140" s="12">
        <v>1000</v>
      </c>
      <c r="F140" s="12"/>
      <c r="G140" s="5">
        <f t="shared" si="6"/>
        <v>-934.88</v>
      </c>
      <c r="H140" s="12"/>
      <c r="I140" s="116">
        <f t="shared" si="7"/>
        <v>6.5120000000000011E-2</v>
      </c>
      <c r="J140" s="2"/>
      <c r="K140" s="30">
        <v>500</v>
      </c>
      <c r="L140" s="37"/>
    </row>
    <row r="141" spans="1:12" ht="15" customHeight="1" x14ac:dyDescent="0.25">
      <c r="A141" s="70" t="s">
        <v>65</v>
      </c>
      <c r="B141" s="70"/>
      <c r="C141" s="2">
        <v>63.03</v>
      </c>
      <c r="D141" s="12"/>
      <c r="E141" s="12">
        <v>3500</v>
      </c>
      <c r="F141" s="12"/>
      <c r="G141" s="5">
        <f t="shared" si="6"/>
        <v>-3436.97</v>
      </c>
      <c r="H141" s="12"/>
      <c r="I141" s="116">
        <f t="shared" si="7"/>
        <v>1.8008571428571429E-2</v>
      </c>
      <c r="J141" s="2"/>
      <c r="K141" s="30">
        <v>3500</v>
      </c>
      <c r="L141" s="37"/>
    </row>
    <row r="142" spans="1:12" ht="15" customHeight="1" x14ac:dyDescent="0.25">
      <c r="A142" s="70" t="s">
        <v>66</v>
      </c>
      <c r="B142" s="70"/>
      <c r="C142" s="2">
        <v>754.38</v>
      </c>
      <c r="D142" s="12"/>
      <c r="E142" s="12">
        <v>1200</v>
      </c>
      <c r="F142" s="12"/>
      <c r="G142" s="5">
        <f t="shared" si="6"/>
        <v>-445.62</v>
      </c>
      <c r="H142" s="12"/>
      <c r="I142" s="116">
        <f t="shared" si="7"/>
        <v>0.62865000000000004</v>
      </c>
      <c r="J142" s="2"/>
      <c r="K142" s="30">
        <v>1000</v>
      </c>
      <c r="L142" s="37"/>
    </row>
    <row r="143" spans="1:12" s="20" customFormat="1" ht="15" customHeight="1" x14ac:dyDescent="0.25">
      <c r="A143" s="70" t="s">
        <v>170</v>
      </c>
      <c r="B143" s="70"/>
      <c r="C143" s="2">
        <v>0</v>
      </c>
      <c r="D143" s="12"/>
      <c r="E143" s="12">
        <v>0</v>
      </c>
      <c r="F143" s="12"/>
      <c r="G143" s="5">
        <f t="shared" si="6"/>
        <v>0</v>
      </c>
      <c r="H143" s="12"/>
      <c r="I143" s="116" t="s">
        <v>2</v>
      </c>
      <c r="J143" s="2"/>
      <c r="K143" s="30">
        <v>1100</v>
      </c>
      <c r="L143" s="106"/>
    </row>
    <row r="144" spans="1:12" ht="15" customHeight="1" x14ac:dyDescent="0.25">
      <c r="A144" s="78" t="s">
        <v>127</v>
      </c>
      <c r="B144" s="78"/>
      <c r="C144" s="2">
        <v>4641.4399999999996</v>
      </c>
      <c r="D144" s="12"/>
      <c r="E144" s="12">
        <v>6000</v>
      </c>
      <c r="F144" s="12"/>
      <c r="G144" s="5">
        <f t="shared" si="6"/>
        <v>-1358.5600000000004</v>
      </c>
      <c r="H144" s="12"/>
      <c r="I144" s="116">
        <f t="shared" si="7"/>
        <v>0.77357333333333322</v>
      </c>
      <c r="J144" s="2"/>
      <c r="K144" s="30">
        <v>5000</v>
      </c>
      <c r="L144" s="37"/>
    </row>
    <row r="145" spans="1:12" ht="15" customHeight="1" x14ac:dyDescent="0.25">
      <c r="A145" s="70" t="s">
        <v>195</v>
      </c>
      <c r="B145" s="78"/>
      <c r="C145" s="78">
        <v>1307.02</v>
      </c>
      <c r="D145" s="12"/>
      <c r="E145" s="12">
        <v>1000</v>
      </c>
      <c r="F145" s="12"/>
      <c r="G145" s="5">
        <f t="shared" si="6"/>
        <v>307.02</v>
      </c>
      <c r="H145" s="12"/>
      <c r="I145" s="116">
        <f t="shared" si="7"/>
        <v>1.3070200000000001</v>
      </c>
      <c r="J145" s="2"/>
      <c r="K145" s="30">
        <v>1500</v>
      </c>
      <c r="L145" s="37"/>
    </row>
    <row r="146" spans="1:12" ht="15" customHeight="1" x14ac:dyDescent="0.25">
      <c r="A146" s="70" t="s">
        <v>67</v>
      </c>
      <c r="B146" s="70"/>
      <c r="C146" s="2">
        <v>8207.6200000000008</v>
      </c>
      <c r="D146" s="12"/>
      <c r="E146" s="12">
        <v>14700</v>
      </c>
      <c r="F146" s="12"/>
      <c r="G146" s="5">
        <f t="shared" si="6"/>
        <v>-6492.3799999999992</v>
      </c>
      <c r="H146" s="12"/>
      <c r="I146" s="116">
        <f t="shared" si="7"/>
        <v>0.55834149659863952</v>
      </c>
      <c r="J146" s="2"/>
      <c r="K146" s="30">
        <v>10000</v>
      </c>
      <c r="L146" s="37"/>
    </row>
    <row r="147" spans="1:12" ht="15" customHeight="1" x14ac:dyDescent="0.25">
      <c r="A147" s="70" t="s">
        <v>68</v>
      </c>
      <c r="B147" s="70"/>
      <c r="C147" s="2">
        <v>5585.6</v>
      </c>
      <c r="D147" s="12"/>
      <c r="E147" s="12">
        <v>5000</v>
      </c>
      <c r="F147" s="12"/>
      <c r="G147" s="5">
        <f t="shared" si="6"/>
        <v>585.60000000000036</v>
      </c>
      <c r="H147" s="12"/>
      <c r="I147" s="116">
        <f t="shared" si="7"/>
        <v>1.1171200000000001</v>
      </c>
      <c r="J147" s="2"/>
      <c r="K147" s="30">
        <v>6500</v>
      </c>
      <c r="L147" s="37"/>
    </row>
    <row r="148" spans="1:12" ht="15" customHeight="1" x14ac:dyDescent="0.25">
      <c r="A148" s="70" t="s">
        <v>69</v>
      </c>
      <c r="B148" s="70"/>
      <c r="C148" s="2">
        <v>0</v>
      </c>
      <c r="D148" s="12"/>
      <c r="E148" s="12">
        <v>500</v>
      </c>
      <c r="F148" s="12"/>
      <c r="G148" s="5">
        <f t="shared" si="6"/>
        <v>-500</v>
      </c>
      <c r="H148" s="12"/>
      <c r="I148" s="116">
        <f t="shared" si="7"/>
        <v>0</v>
      </c>
      <c r="J148" s="2"/>
      <c r="K148" s="30">
        <v>500</v>
      </c>
      <c r="L148" s="37"/>
    </row>
    <row r="149" spans="1:12" ht="15" customHeight="1" x14ac:dyDescent="0.25">
      <c r="A149" s="70" t="s">
        <v>70</v>
      </c>
      <c r="B149" s="70"/>
      <c r="C149" s="2">
        <v>1165.6199999999999</v>
      </c>
      <c r="D149" s="12"/>
      <c r="E149" s="12">
        <v>2052</v>
      </c>
      <c r="F149" s="12"/>
      <c r="G149" s="5">
        <f t="shared" si="6"/>
        <v>-886.38000000000011</v>
      </c>
      <c r="H149" s="12"/>
      <c r="I149" s="116">
        <f t="shared" si="7"/>
        <v>0.56804093567251457</v>
      </c>
      <c r="J149" s="2"/>
      <c r="K149" s="30">
        <v>1500</v>
      </c>
      <c r="L149" s="37"/>
    </row>
    <row r="150" spans="1:12" ht="15" customHeight="1" x14ac:dyDescent="0.25">
      <c r="A150" s="70" t="s">
        <v>71</v>
      </c>
      <c r="B150" s="70"/>
      <c r="C150" s="2">
        <v>3552.81</v>
      </c>
      <c r="D150" s="12"/>
      <c r="E150" s="12">
        <v>6000</v>
      </c>
      <c r="F150" s="12"/>
      <c r="G150" s="5">
        <f t="shared" si="6"/>
        <v>-2447.19</v>
      </c>
      <c r="H150" s="12"/>
      <c r="I150" s="116">
        <f t="shared" si="7"/>
        <v>0.59213499999999997</v>
      </c>
      <c r="J150" s="2"/>
      <c r="K150" s="30">
        <v>5000</v>
      </c>
      <c r="L150" s="37"/>
    </row>
    <row r="151" spans="1:12" ht="15" customHeight="1" x14ac:dyDescent="0.25">
      <c r="A151" s="70" t="s">
        <v>196</v>
      </c>
      <c r="B151" s="70"/>
      <c r="C151" s="2">
        <v>2691.72</v>
      </c>
      <c r="D151" s="12"/>
      <c r="E151" s="12">
        <v>4000</v>
      </c>
      <c r="F151" s="12"/>
      <c r="G151" s="5">
        <f t="shared" si="6"/>
        <v>-1308.2800000000002</v>
      </c>
      <c r="H151" s="12"/>
      <c r="I151" s="116">
        <f t="shared" si="7"/>
        <v>0.67292999999999992</v>
      </c>
      <c r="J151" s="2"/>
      <c r="K151" s="30">
        <v>3600</v>
      </c>
      <c r="L151" s="37"/>
    </row>
    <row r="152" spans="1:12" ht="15" customHeight="1" x14ac:dyDescent="0.25">
      <c r="A152" s="70" t="s">
        <v>72</v>
      </c>
      <c r="B152" s="70"/>
      <c r="C152" s="2">
        <v>1646.8</v>
      </c>
      <c r="D152" s="12"/>
      <c r="E152" s="12">
        <v>2000</v>
      </c>
      <c r="F152" s="12"/>
      <c r="G152" s="5">
        <f t="shared" si="6"/>
        <v>-353.20000000000005</v>
      </c>
      <c r="H152" s="12"/>
      <c r="I152" s="116">
        <f t="shared" si="7"/>
        <v>0.82340000000000002</v>
      </c>
      <c r="J152" s="2"/>
      <c r="K152" s="30">
        <v>2000</v>
      </c>
      <c r="L152" s="37"/>
    </row>
    <row r="153" spans="1:12" ht="15" customHeight="1" x14ac:dyDescent="0.25">
      <c r="A153" s="70" t="s">
        <v>197</v>
      </c>
      <c r="B153" s="78"/>
      <c r="C153" s="2">
        <v>150.01</v>
      </c>
      <c r="D153" s="12"/>
      <c r="E153" s="12">
        <v>4000</v>
      </c>
      <c r="F153" s="12"/>
      <c r="G153" s="5">
        <f t="shared" si="6"/>
        <v>-3849.99</v>
      </c>
      <c r="H153" s="12"/>
      <c r="I153" s="116">
        <f t="shared" si="7"/>
        <v>3.7502500000000001E-2</v>
      </c>
      <c r="J153" s="2"/>
      <c r="K153" s="30">
        <v>3000</v>
      </c>
      <c r="L153" s="37"/>
    </row>
    <row r="154" spans="1:12" ht="15" customHeight="1" x14ac:dyDescent="0.25">
      <c r="A154" s="78" t="s">
        <v>128</v>
      </c>
      <c r="B154" s="78"/>
      <c r="C154" s="2">
        <v>18551.05</v>
      </c>
      <c r="D154" s="12"/>
      <c r="E154" s="12">
        <v>21000</v>
      </c>
      <c r="F154" s="12"/>
      <c r="G154" s="5">
        <f t="shared" si="6"/>
        <v>-2448.9500000000007</v>
      </c>
      <c r="H154" s="12"/>
      <c r="I154" s="116">
        <f t="shared" si="7"/>
        <v>0.8833833333333333</v>
      </c>
      <c r="J154" s="2"/>
      <c r="K154" s="30">
        <v>10000</v>
      </c>
      <c r="L154" s="37"/>
    </row>
    <row r="155" spans="1:12" ht="15" customHeight="1" x14ac:dyDescent="0.25">
      <c r="A155" s="78" t="s">
        <v>129</v>
      </c>
      <c r="B155" s="78"/>
      <c r="C155" s="2">
        <v>5031.13</v>
      </c>
      <c r="D155" s="12"/>
      <c r="E155" s="12">
        <v>5000</v>
      </c>
      <c r="F155" s="12"/>
      <c r="G155" s="5">
        <f t="shared" si="6"/>
        <v>31.130000000000109</v>
      </c>
      <c r="H155" s="12"/>
      <c r="I155" s="116">
        <f t="shared" si="7"/>
        <v>1.0062260000000001</v>
      </c>
      <c r="J155" s="2"/>
      <c r="K155" s="30">
        <v>5000</v>
      </c>
      <c r="L155" s="37"/>
    </row>
    <row r="156" spans="1:12" ht="15" customHeight="1" x14ac:dyDescent="0.25">
      <c r="A156" s="78" t="s">
        <v>130</v>
      </c>
      <c r="B156" s="78"/>
      <c r="C156" s="2">
        <v>0</v>
      </c>
      <c r="D156" s="12"/>
      <c r="E156" s="12">
        <v>500</v>
      </c>
      <c r="F156" s="12"/>
      <c r="G156" s="5">
        <f t="shared" si="6"/>
        <v>-500</v>
      </c>
      <c r="H156" s="12"/>
      <c r="I156" s="116">
        <f t="shared" si="7"/>
        <v>0</v>
      </c>
      <c r="J156" s="2"/>
      <c r="K156" s="30">
        <v>500</v>
      </c>
      <c r="L156" s="37"/>
    </row>
    <row r="157" spans="1:12" ht="15" customHeight="1" x14ac:dyDescent="0.25">
      <c r="A157" s="70" t="s">
        <v>73</v>
      </c>
      <c r="B157" s="70"/>
      <c r="C157" s="2">
        <v>1214.24</v>
      </c>
      <c r="D157" s="12"/>
      <c r="E157" s="12">
        <v>1000</v>
      </c>
      <c r="F157" s="12"/>
      <c r="G157" s="5">
        <f t="shared" si="6"/>
        <v>214.24</v>
      </c>
      <c r="H157" s="12"/>
      <c r="I157" s="116">
        <f t="shared" si="7"/>
        <v>1.21424</v>
      </c>
      <c r="J157" s="2"/>
      <c r="K157" s="30">
        <v>500</v>
      </c>
      <c r="L157" s="37"/>
    </row>
    <row r="158" spans="1:12" ht="15" customHeight="1" x14ac:dyDescent="0.25">
      <c r="A158" s="70" t="s">
        <v>198</v>
      </c>
      <c r="B158" s="70"/>
      <c r="C158" s="2">
        <v>1357.05</v>
      </c>
      <c r="D158" s="12"/>
      <c r="E158" s="12">
        <v>4000</v>
      </c>
      <c r="F158" s="12"/>
      <c r="G158" s="5">
        <f t="shared" si="6"/>
        <v>-2642.95</v>
      </c>
      <c r="H158" s="12"/>
      <c r="I158" s="116">
        <f t="shared" si="7"/>
        <v>0.33926249999999997</v>
      </c>
      <c r="J158" s="2"/>
      <c r="K158" s="30">
        <v>3500</v>
      </c>
      <c r="L158" s="37"/>
    </row>
    <row r="159" spans="1:12" ht="15" customHeight="1" x14ac:dyDescent="0.25">
      <c r="A159" s="70" t="s">
        <v>74</v>
      </c>
      <c r="B159" s="70"/>
      <c r="C159" s="2">
        <v>493.34</v>
      </c>
      <c r="D159" s="12"/>
      <c r="E159" s="12">
        <v>3500</v>
      </c>
      <c r="F159" s="12"/>
      <c r="G159" s="5">
        <f t="shared" si="6"/>
        <v>-3006.66</v>
      </c>
      <c r="H159" s="12"/>
      <c r="I159" s="116">
        <f t="shared" si="7"/>
        <v>0.1409542857142857</v>
      </c>
      <c r="J159" s="2"/>
      <c r="K159" s="30">
        <v>990</v>
      </c>
      <c r="L159" s="37"/>
    </row>
    <row r="160" spans="1:12" ht="15" customHeight="1" x14ac:dyDescent="0.25">
      <c r="A160" s="78" t="s">
        <v>131</v>
      </c>
      <c r="B160" s="78"/>
      <c r="C160" s="2">
        <v>0</v>
      </c>
      <c r="D160" s="12"/>
      <c r="E160" s="12">
        <v>5900</v>
      </c>
      <c r="F160" s="12"/>
      <c r="G160" s="5">
        <f t="shared" si="6"/>
        <v>-5900</v>
      </c>
      <c r="H160" s="12"/>
      <c r="I160" s="116">
        <f t="shared" si="7"/>
        <v>0</v>
      </c>
      <c r="J160" s="2"/>
      <c r="K160" s="30">
        <v>4000</v>
      </c>
      <c r="L160" s="37"/>
    </row>
    <row r="161" spans="1:12" ht="15" customHeight="1" x14ac:dyDescent="0.25">
      <c r="A161" s="78" t="s">
        <v>132</v>
      </c>
      <c r="B161" s="78"/>
      <c r="C161" s="2">
        <v>486</v>
      </c>
      <c r="D161" s="12"/>
      <c r="E161" s="12">
        <v>4000</v>
      </c>
      <c r="F161" s="12"/>
      <c r="G161" s="5">
        <f t="shared" si="6"/>
        <v>-3514</v>
      </c>
      <c r="H161" s="12"/>
      <c r="I161" s="116">
        <f t="shared" si="7"/>
        <v>0.1215</v>
      </c>
      <c r="J161" s="2"/>
      <c r="K161" s="30">
        <v>2000</v>
      </c>
      <c r="L161" s="37"/>
    </row>
    <row r="162" spans="1:12" ht="15" customHeight="1" x14ac:dyDescent="0.25">
      <c r="A162" s="70" t="s">
        <v>5</v>
      </c>
      <c r="B162" s="70"/>
      <c r="C162" s="2">
        <v>0</v>
      </c>
      <c r="D162" s="12"/>
      <c r="E162" s="12">
        <v>800</v>
      </c>
      <c r="F162" s="12"/>
      <c r="G162" s="5">
        <f t="shared" si="6"/>
        <v>-800</v>
      </c>
      <c r="H162" s="12"/>
      <c r="I162" s="116">
        <f t="shared" si="7"/>
        <v>0</v>
      </c>
      <c r="J162" s="2"/>
      <c r="K162" s="30">
        <v>500</v>
      </c>
      <c r="L162" s="37"/>
    </row>
    <row r="163" spans="1:12" ht="15" customHeight="1" x14ac:dyDescent="0.25">
      <c r="A163" s="70" t="s">
        <v>199</v>
      </c>
      <c r="B163" s="70"/>
      <c r="C163" s="2">
        <v>0</v>
      </c>
      <c r="D163" s="12"/>
      <c r="E163" s="12">
        <v>1000</v>
      </c>
      <c r="F163" s="12"/>
      <c r="G163" s="5">
        <f t="shared" si="6"/>
        <v>-1000</v>
      </c>
      <c r="H163" s="70"/>
      <c r="I163" s="116">
        <f t="shared" si="7"/>
        <v>0</v>
      </c>
      <c r="J163" s="2"/>
      <c r="K163" s="30">
        <v>1500</v>
      </c>
      <c r="L163" s="37"/>
    </row>
    <row r="164" spans="1:12" ht="15" customHeight="1" x14ac:dyDescent="0.25">
      <c r="A164" s="70" t="s">
        <v>75</v>
      </c>
      <c r="B164" s="70"/>
      <c r="C164" s="2">
        <v>0</v>
      </c>
      <c r="D164" s="12"/>
      <c r="E164" s="12">
        <v>6200</v>
      </c>
      <c r="F164" s="12"/>
      <c r="G164" s="5">
        <f t="shared" si="6"/>
        <v>-6200</v>
      </c>
      <c r="H164" s="70"/>
      <c r="I164" s="116">
        <f t="shared" si="7"/>
        <v>0</v>
      </c>
      <c r="J164" s="2"/>
      <c r="K164" s="30">
        <v>6200</v>
      </c>
      <c r="L164" s="37"/>
    </row>
    <row r="165" spans="1:12" ht="15" customHeight="1" x14ac:dyDescent="0.25">
      <c r="A165" s="70" t="s">
        <v>254</v>
      </c>
      <c r="B165" s="70"/>
      <c r="C165" s="2">
        <v>1127.7</v>
      </c>
      <c r="D165" s="12"/>
      <c r="E165" s="12">
        <v>5000</v>
      </c>
      <c r="F165" s="12"/>
      <c r="G165" s="5">
        <f t="shared" si="6"/>
        <v>-3872.3</v>
      </c>
      <c r="H165" s="12"/>
      <c r="I165" s="116">
        <f t="shared" si="7"/>
        <v>0.22554000000000002</v>
      </c>
      <c r="J165" s="2"/>
      <c r="K165" s="30">
        <v>3000</v>
      </c>
      <c r="L165" s="37"/>
    </row>
    <row r="166" spans="1:12" ht="15" customHeight="1" x14ac:dyDescent="0.25">
      <c r="A166" s="70" t="s">
        <v>76</v>
      </c>
      <c r="B166" s="70"/>
      <c r="C166" s="2">
        <v>0</v>
      </c>
      <c r="D166" s="12"/>
      <c r="E166" s="12">
        <v>22600</v>
      </c>
      <c r="F166" s="12"/>
      <c r="G166" s="5">
        <f t="shared" si="6"/>
        <v>-22600</v>
      </c>
      <c r="H166" s="12"/>
      <c r="I166" s="116">
        <f t="shared" si="7"/>
        <v>0</v>
      </c>
      <c r="J166" s="2"/>
      <c r="K166" s="30">
        <v>0</v>
      </c>
      <c r="L166" s="37"/>
    </row>
    <row r="167" spans="1:12" ht="15" customHeight="1" x14ac:dyDescent="0.25">
      <c r="A167" s="70" t="s">
        <v>77</v>
      </c>
      <c r="B167" s="70"/>
      <c r="C167" s="13">
        <v>0</v>
      </c>
      <c r="D167" s="12"/>
      <c r="E167" s="79">
        <v>13910</v>
      </c>
      <c r="F167" s="12"/>
      <c r="G167" s="51">
        <f t="shared" si="6"/>
        <v>-13910</v>
      </c>
      <c r="H167" s="12"/>
      <c r="I167" s="117">
        <f t="shared" si="7"/>
        <v>0</v>
      </c>
      <c r="J167" s="2"/>
      <c r="K167" s="39">
        <v>0</v>
      </c>
      <c r="L167" s="37"/>
    </row>
    <row r="168" spans="1:12" ht="15" customHeight="1" x14ac:dyDescent="0.25">
      <c r="A168" s="62" t="s">
        <v>136</v>
      </c>
      <c r="B168" s="62"/>
      <c r="C168" s="57">
        <f>SUM(C132:C167)</f>
        <v>158891.44999999998</v>
      </c>
      <c r="D168" s="14"/>
      <c r="E168" s="14">
        <f>SUM(E132:E167)</f>
        <v>288477.83999999997</v>
      </c>
      <c r="F168" s="14"/>
      <c r="G168" s="14">
        <f>SUM(G132:G167)</f>
        <v>-129586.38999999998</v>
      </c>
      <c r="H168" s="14"/>
      <c r="I168" s="122">
        <f t="shared" si="7"/>
        <v>0.5507925669437902</v>
      </c>
      <c r="J168" s="57"/>
      <c r="K168" s="28">
        <f>SUM(K132:K167)</f>
        <v>224662.36</v>
      </c>
      <c r="L168" s="37"/>
    </row>
    <row r="169" spans="1:12" s="3" customFormat="1" ht="16.350000000000001" customHeight="1" x14ac:dyDescent="0.25">
      <c r="A169" s="62"/>
      <c r="B169" s="62"/>
      <c r="C169" s="57"/>
      <c r="D169" s="14"/>
      <c r="E169" s="14"/>
      <c r="F169" s="14"/>
      <c r="G169" s="14"/>
      <c r="H169" s="14"/>
      <c r="I169" s="14"/>
      <c r="J169" s="57"/>
      <c r="K169" s="28"/>
      <c r="L169" s="37"/>
    </row>
    <row r="170" spans="1:12" s="3" customFormat="1" ht="16.350000000000001" customHeight="1" x14ac:dyDescent="0.25">
      <c r="A170" s="63" t="s">
        <v>124</v>
      </c>
      <c r="B170" s="63"/>
      <c r="C170" s="57"/>
      <c r="D170" s="14"/>
      <c r="E170" s="14"/>
      <c r="F170" s="14"/>
      <c r="G170" s="14"/>
      <c r="H170" s="14"/>
      <c r="I170" s="14"/>
      <c r="J170" s="57"/>
      <c r="K170" s="28"/>
      <c r="L170" s="37"/>
    </row>
    <row r="171" spans="1:12" s="3" customFormat="1" ht="16.350000000000001" customHeight="1" x14ac:dyDescent="0.25">
      <c r="A171" s="154" t="s">
        <v>255</v>
      </c>
      <c r="B171" s="155"/>
      <c r="C171" s="156"/>
      <c r="D171" s="156"/>
      <c r="E171" s="156"/>
      <c r="F171" s="156"/>
      <c r="G171" s="156"/>
      <c r="H171" s="156"/>
      <c r="I171" s="156"/>
      <c r="J171" s="156"/>
      <c r="K171" s="157"/>
      <c r="L171" s="37"/>
    </row>
    <row r="172" spans="1:12" s="3" customFormat="1" ht="16.350000000000001" customHeight="1" x14ac:dyDescent="0.25">
      <c r="A172" s="158"/>
      <c r="B172" s="159"/>
      <c r="C172" s="159"/>
      <c r="D172" s="159"/>
      <c r="E172" s="159"/>
      <c r="F172" s="159"/>
      <c r="G172" s="159"/>
      <c r="H172" s="159"/>
      <c r="I172" s="159"/>
      <c r="J172" s="159"/>
      <c r="K172" s="160"/>
      <c r="L172" s="37"/>
    </row>
    <row r="173" spans="1:12" s="3" customFormat="1" ht="16.350000000000001" customHeight="1" x14ac:dyDescent="0.25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3"/>
      <c r="L173" s="37"/>
    </row>
    <row r="174" spans="1:12" s="3" customFormat="1" ht="16.350000000000001" customHeight="1" x14ac:dyDescent="0.25">
      <c r="A174" s="63"/>
      <c r="B174" s="63"/>
      <c r="C174" s="57"/>
      <c r="D174" s="14"/>
      <c r="E174" s="14"/>
      <c r="F174" s="14"/>
      <c r="G174" s="14"/>
      <c r="H174" s="14"/>
      <c r="I174" s="14"/>
      <c r="J174" s="57"/>
      <c r="K174" s="28"/>
      <c r="L174" s="37"/>
    </row>
    <row r="175" spans="1:12" ht="16.350000000000001" customHeight="1" x14ac:dyDescent="0.25">
      <c r="A175" s="76"/>
      <c r="B175" s="76"/>
      <c r="C175" s="60"/>
      <c r="D175" s="7"/>
      <c r="E175" s="60"/>
      <c r="F175" s="7"/>
      <c r="G175" s="14"/>
      <c r="H175" s="6"/>
      <c r="I175" s="45"/>
      <c r="J175" s="37"/>
      <c r="K175" s="27"/>
      <c r="L175" s="37"/>
    </row>
    <row r="176" spans="1:12" ht="16.350000000000001" customHeight="1" x14ac:dyDescent="0.25">
      <c r="A176" s="63" t="s">
        <v>4</v>
      </c>
      <c r="B176" s="63"/>
      <c r="C176" s="60"/>
      <c r="D176" s="7"/>
      <c r="E176" s="7"/>
      <c r="F176" s="7"/>
      <c r="G176" s="6"/>
      <c r="H176" s="6"/>
      <c r="I176" s="45"/>
      <c r="J176" s="37"/>
      <c r="K176" s="27"/>
      <c r="L176" s="37"/>
    </row>
    <row r="177" spans="1:12" ht="18" customHeight="1" x14ac:dyDescent="0.25">
      <c r="A177" s="37"/>
      <c r="B177" s="37"/>
      <c r="C177" s="112" t="s">
        <v>165</v>
      </c>
      <c r="D177" s="65"/>
      <c r="E177" s="17" t="s">
        <v>166</v>
      </c>
      <c r="F177" s="66"/>
      <c r="G177" s="64" t="s">
        <v>1</v>
      </c>
      <c r="H177" s="65"/>
      <c r="I177" s="17" t="s">
        <v>167</v>
      </c>
      <c r="J177" s="67"/>
      <c r="K177" s="68" t="s">
        <v>3</v>
      </c>
      <c r="L177" s="37"/>
    </row>
    <row r="178" spans="1:12" ht="15" customHeight="1" x14ac:dyDescent="0.25">
      <c r="A178" s="70" t="s">
        <v>200</v>
      </c>
      <c r="B178" s="78"/>
      <c r="C178" s="80">
        <v>233491.63</v>
      </c>
      <c r="D178" s="12"/>
      <c r="E178" s="12">
        <v>290601.59000000003</v>
      </c>
      <c r="F178" s="12"/>
      <c r="G178" s="15">
        <f>+C178-E178</f>
        <v>-57109.960000000021</v>
      </c>
      <c r="H178" s="12"/>
      <c r="I178" s="116">
        <f t="shared" ref="I178:I208" si="8">+C178/E178</f>
        <v>0.80347678070171602</v>
      </c>
      <c r="J178" s="2"/>
      <c r="K178" s="30">
        <v>290319.53999999998</v>
      </c>
      <c r="L178" s="37"/>
    </row>
    <row r="179" spans="1:12" ht="15" customHeight="1" x14ac:dyDescent="0.25">
      <c r="A179" s="78" t="s">
        <v>133</v>
      </c>
      <c r="B179" s="78"/>
      <c r="C179" s="12">
        <v>2396.42</v>
      </c>
      <c r="D179" s="12"/>
      <c r="E179" s="12">
        <v>20258</v>
      </c>
      <c r="F179" s="12"/>
      <c r="G179" s="15">
        <f t="shared" ref="G179:G207" si="9">+C179-E179</f>
        <v>-17861.580000000002</v>
      </c>
      <c r="H179" s="12"/>
      <c r="I179" s="116">
        <f t="shared" si="8"/>
        <v>0.1182949945700464</v>
      </c>
      <c r="J179" s="2"/>
      <c r="K179" s="30">
        <v>10000</v>
      </c>
      <c r="L179" s="37"/>
    </row>
    <row r="180" spans="1:12" ht="15" customHeight="1" x14ac:dyDescent="0.25">
      <c r="A180" s="70" t="s">
        <v>78</v>
      </c>
      <c r="B180" s="70"/>
      <c r="C180" s="12">
        <v>6254.65</v>
      </c>
      <c r="D180" s="12"/>
      <c r="E180" s="12">
        <v>10656.66</v>
      </c>
      <c r="F180" s="12"/>
      <c r="G180" s="15">
        <f t="shared" si="9"/>
        <v>-4402.01</v>
      </c>
      <c r="H180" s="12"/>
      <c r="I180" s="116">
        <f t="shared" si="8"/>
        <v>0.58692404562029754</v>
      </c>
      <c r="J180" s="2"/>
      <c r="K180" s="30">
        <v>10700</v>
      </c>
      <c r="L180" s="37"/>
    </row>
    <row r="181" spans="1:12" ht="15" customHeight="1" x14ac:dyDescent="0.25">
      <c r="A181" s="70" t="s">
        <v>79</v>
      </c>
      <c r="B181" s="70"/>
      <c r="C181" s="12">
        <v>340.55</v>
      </c>
      <c r="D181" s="12"/>
      <c r="E181" s="12">
        <v>14198</v>
      </c>
      <c r="F181" s="12"/>
      <c r="G181" s="15">
        <f t="shared" si="9"/>
        <v>-13857.45</v>
      </c>
      <c r="H181" s="12"/>
      <c r="I181" s="116">
        <f t="shared" si="8"/>
        <v>2.3985772644034373E-2</v>
      </c>
      <c r="J181" s="2"/>
      <c r="K181" s="30">
        <v>2000</v>
      </c>
      <c r="L181" s="37"/>
    </row>
    <row r="182" spans="1:12" ht="15" customHeight="1" x14ac:dyDescent="0.25">
      <c r="A182" s="70" t="s">
        <v>201</v>
      </c>
      <c r="B182" s="70"/>
      <c r="C182" s="12">
        <v>16797.39</v>
      </c>
      <c r="D182" s="12"/>
      <c r="E182" s="12">
        <v>24595.99</v>
      </c>
      <c r="F182" s="12"/>
      <c r="G182" s="15">
        <f t="shared" si="9"/>
        <v>-7798.6000000000022</v>
      </c>
      <c r="H182" s="12"/>
      <c r="I182" s="116">
        <f t="shared" si="8"/>
        <v>0.6829320551846052</v>
      </c>
      <c r="J182" s="2"/>
      <c r="K182" s="30">
        <v>23793</v>
      </c>
      <c r="L182" s="37"/>
    </row>
    <row r="183" spans="1:12" ht="15" customHeight="1" x14ac:dyDescent="0.25">
      <c r="A183" s="70" t="s">
        <v>80</v>
      </c>
      <c r="B183" s="70"/>
      <c r="C183" s="12">
        <v>23604.18</v>
      </c>
      <c r="D183" s="12"/>
      <c r="E183" s="12">
        <v>25606.95</v>
      </c>
      <c r="F183" s="12"/>
      <c r="G183" s="15">
        <f t="shared" si="9"/>
        <v>-2002.7700000000004</v>
      </c>
      <c r="H183" s="70"/>
      <c r="I183" s="116">
        <f t="shared" si="8"/>
        <v>0.92178803020273792</v>
      </c>
      <c r="J183" s="2"/>
      <c r="K183" s="30">
        <v>30169</v>
      </c>
      <c r="L183" s="37"/>
    </row>
    <row r="184" spans="1:12" ht="15" customHeight="1" x14ac:dyDescent="0.25">
      <c r="A184" s="70" t="s">
        <v>81</v>
      </c>
      <c r="B184" s="70"/>
      <c r="C184" s="12">
        <v>11928.78</v>
      </c>
      <c r="D184" s="12"/>
      <c r="E184" s="12">
        <v>14530.08</v>
      </c>
      <c r="F184" s="12"/>
      <c r="G184" s="15">
        <f t="shared" si="9"/>
        <v>-2601.2999999999993</v>
      </c>
      <c r="H184" s="12"/>
      <c r="I184" s="116">
        <f t="shared" si="8"/>
        <v>0.82097139176109157</v>
      </c>
      <c r="J184" s="2"/>
      <c r="K184" s="30">
        <v>15551</v>
      </c>
      <c r="L184" s="37"/>
    </row>
    <row r="185" spans="1:12" ht="15" customHeight="1" x14ac:dyDescent="0.25">
      <c r="A185" s="70" t="s">
        <v>82</v>
      </c>
      <c r="B185" s="70"/>
      <c r="C185" s="12">
        <v>39105.32</v>
      </c>
      <c r="D185" s="12"/>
      <c r="E185" s="12">
        <v>34420.32</v>
      </c>
      <c r="F185" s="12"/>
      <c r="G185" s="15">
        <f t="shared" si="9"/>
        <v>4685</v>
      </c>
      <c r="H185" s="12"/>
      <c r="I185" s="116">
        <f t="shared" si="8"/>
        <v>1.1361114597423847</v>
      </c>
      <c r="J185" s="2"/>
      <c r="K185" s="30">
        <v>64590</v>
      </c>
      <c r="L185" s="37"/>
    </row>
    <row r="186" spans="1:12" ht="15" customHeight="1" x14ac:dyDescent="0.25">
      <c r="A186" s="70" t="s">
        <v>83</v>
      </c>
      <c r="B186" s="70"/>
      <c r="C186" s="12">
        <v>0</v>
      </c>
      <c r="D186" s="12"/>
      <c r="E186" s="12">
        <v>1500</v>
      </c>
      <c r="F186" s="12"/>
      <c r="G186" s="15">
        <f t="shared" si="9"/>
        <v>-1500</v>
      </c>
      <c r="H186" s="12"/>
      <c r="I186" s="116">
        <f t="shared" si="8"/>
        <v>0</v>
      </c>
      <c r="J186" s="2"/>
      <c r="K186" s="30">
        <v>1000</v>
      </c>
      <c r="L186" s="37"/>
    </row>
    <row r="187" spans="1:12" ht="15" customHeight="1" x14ac:dyDescent="0.25">
      <c r="A187" s="70" t="s">
        <v>84</v>
      </c>
      <c r="B187" s="70"/>
      <c r="C187" s="12">
        <v>0</v>
      </c>
      <c r="D187" s="12"/>
      <c r="E187" s="12">
        <v>100</v>
      </c>
      <c r="F187" s="12"/>
      <c r="G187" s="15">
        <f t="shared" si="9"/>
        <v>-100</v>
      </c>
      <c r="H187" s="12"/>
      <c r="I187" s="116">
        <f t="shared" si="8"/>
        <v>0</v>
      </c>
      <c r="J187" s="2"/>
      <c r="K187" s="30">
        <v>100</v>
      </c>
      <c r="L187" s="37"/>
    </row>
    <row r="188" spans="1:12" ht="15" customHeight="1" x14ac:dyDescent="0.25">
      <c r="A188" s="70" t="s">
        <v>85</v>
      </c>
      <c r="B188" s="70"/>
      <c r="C188" s="12">
        <v>215</v>
      </c>
      <c r="D188" s="12"/>
      <c r="E188" s="12">
        <v>3000</v>
      </c>
      <c r="F188" s="12"/>
      <c r="G188" s="15">
        <f t="shared" si="9"/>
        <v>-2785</v>
      </c>
      <c r="H188" s="12"/>
      <c r="I188" s="116">
        <f t="shared" si="8"/>
        <v>7.166666666666667E-2</v>
      </c>
      <c r="J188" s="2"/>
      <c r="K188" s="30">
        <v>1500</v>
      </c>
      <c r="L188" s="37"/>
    </row>
    <row r="189" spans="1:12" ht="15" customHeight="1" x14ac:dyDescent="0.25">
      <c r="A189" s="70" t="s">
        <v>86</v>
      </c>
      <c r="B189" s="70"/>
      <c r="C189" s="12">
        <v>1752.45</v>
      </c>
      <c r="D189" s="12"/>
      <c r="E189" s="12">
        <v>3000</v>
      </c>
      <c r="F189" s="12"/>
      <c r="G189" s="15">
        <f t="shared" si="9"/>
        <v>-1247.55</v>
      </c>
      <c r="H189" s="12"/>
      <c r="I189" s="116">
        <f t="shared" si="8"/>
        <v>0.58415000000000006</v>
      </c>
      <c r="J189" s="2"/>
      <c r="K189" s="30">
        <v>2500</v>
      </c>
      <c r="L189" s="37"/>
    </row>
    <row r="190" spans="1:12" ht="15" customHeight="1" x14ac:dyDescent="0.25">
      <c r="A190" s="70" t="s">
        <v>87</v>
      </c>
      <c r="B190" s="70"/>
      <c r="C190" s="12">
        <v>865.62</v>
      </c>
      <c r="D190" s="12"/>
      <c r="E190" s="12">
        <v>5000</v>
      </c>
      <c r="F190" s="12"/>
      <c r="G190" s="15">
        <f t="shared" si="9"/>
        <v>-4134.38</v>
      </c>
      <c r="H190" s="12"/>
      <c r="I190" s="116">
        <f t="shared" si="8"/>
        <v>0.173124</v>
      </c>
      <c r="J190" s="2"/>
      <c r="K190" s="30">
        <v>3500</v>
      </c>
      <c r="L190" s="37"/>
    </row>
    <row r="191" spans="1:12" s="20" customFormat="1" ht="15" customHeight="1" x14ac:dyDescent="0.25">
      <c r="A191" s="70" t="s">
        <v>171</v>
      </c>
      <c r="B191" s="70"/>
      <c r="C191" s="12">
        <v>0</v>
      </c>
      <c r="D191" s="12"/>
      <c r="E191" s="12">
        <v>0</v>
      </c>
      <c r="F191" s="12"/>
      <c r="G191" s="15">
        <f t="shared" si="9"/>
        <v>0</v>
      </c>
      <c r="H191" s="12"/>
      <c r="I191" s="116" t="s">
        <v>2</v>
      </c>
      <c r="J191" s="2"/>
      <c r="K191" s="30">
        <v>700</v>
      </c>
      <c r="L191" s="106"/>
    </row>
    <row r="192" spans="1:12" ht="15" customHeight="1" x14ac:dyDescent="0.25">
      <c r="A192" s="70" t="s">
        <v>256</v>
      </c>
      <c r="B192" s="78"/>
      <c r="C192" s="12">
        <v>18969.099999999999</v>
      </c>
      <c r="D192" s="12"/>
      <c r="E192" s="12">
        <v>25000</v>
      </c>
      <c r="F192" s="12"/>
      <c r="G192" s="15">
        <f t="shared" si="9"/>
        <v>-6030.9000000000015</v>
      </c>
      <c r="H192" s="12"/>
      <c r="I192" s="116">
        <f t="shared" si="8"/>
        <v>0.75876399999999999</v>
      </c>
      <c r="J192" s="2"/>
      <c r="K192" s="30">
        <v>22500</v>
      </c>
      <c r="L192" s="37"/>
    </row>
    <row r="193" spans="1:12" ht="15" customHeight="1" x14ac:dyDescent="0.25">
      <c r="A193" s="70" t="s">
        <v>202</v>
      </c>
      <c r="B193" s="78"/>
      <c r="C193" s="12">
        <v>4140.97</v>
      </c>
      <c r="D193" s="12"/>
      <c r="E193" s="12">
        <v>6000</v>
      </c>
      <c r="F193" s="12"/>
      <c r="G193" s="15">
        <f t="shared" si="9"/>
        <v>-1859.0299999999997</v>
      </c>
      <c r="H193" s="12"/>
      <c r="I193" s="116">
        <f t="shared" si="8"/>
        <v>0.69016166666666667</v>
      </c>
      <c r="J193" s="2"/>
      <c r="K193" s="30">
        <v>7000</v>
      </c>
      <c r="L193" s="37"/>
    </row>
    <row r="194" spans="1:12" ht="15" customHeight="1" x14ac:dyDescent="0.25">
      <c r="A194" s="70" t="s">
        <v>203</v>
      </c>
      <c r="B194" s="78"/>
      <c r="C194" s="12">
        <v>894.88</v>
      </c>
      <c r="D194" s="12"/>
      <c r="E194" s="12">
        <v>0</v>
      </c>
      <c r="F194" s="12"/>
      <c r="G194" s="15">
        <f t="shared" si="9"/>
        <v>894.88</v>
      </c>
      <c r="H194" s="12"/>
      <c r="I194" s="116"/>
      <c r="J194" s="2"/>
      <c r="K194" s="30">
        <v>1500</v>
      </c>
      <c r="L194" s="37"/>
    </row>
    <row r="195" spans="1:12" ht="15" customHeight="1" x14ac:dyDescent="0.25">
      <c r="A195" s="70" t="s">
        <v>204</v>
      </c>
      <c r="B195" s="78"/>
      <c r="C195" s="12">
        <v>1586.99</v>
      </c>
      <c r="D195" s="12"/>
      <c r="E195" s="12">
        <v>2000</v>
      </c>
      <c r="F195" s="12"/>
      <c r="G195" s="15">
        <f t="shared" si="9"/>
        <v>-413.01</v>
      </c>
      <c r="H195" s="12"/>
      <c r="I195" s="116">
        <f t="shared" si="8"/>
        <v>0.79349499999999995</v>
      </c>
      <c r="J195" s="2"/>
      <c r="K195" s="30">
        <v>2000</v>
      </c>
      <c r="L195" s="37"/>
    </row>
    <row r="196" spans="1:12" ht="15" customHeight="1" x14ac:dyDescent="0.25">
      <c r="A196" s="70" t="s">
        <v>111</v>
      </c>
      <c r="B196" s="70"/>
      <c r="C196" s="12">
        <v>1195.25</v>
      </c>
      <c r="D196" s="12"/>
      <c r="E196" s="12">
        <v>1500</v>
      </c>
      <c r="F196" s="12"/>
      <c r="G196" s="15">
        <f t="shared" si="9"/>
        <v>-304.75</v>
      </c>
      <c r="H196" s="12"/>
      <c r="I196" s="116">
        <f t="shared" si="8"/>
        <v>0.79683333333333328</v>
      </c>
      <c r="J196" s="2"/>
      <c r="K196" s="30">
        <v>1500</v>
      </c>
      <c r="L196" s="37"/>
    </row>
    <row r="197" spans="1:12" ht="15" customHeight="1" x14ac:dyDescent="0.25">
      <c r="A197" s="70" t="s">
        <v>205</v>
      </c>
      <c r="B197" s="78"/>
      <c r="C197" s="12">
        <v>9785.52</v>
      </c>
      <c r="D197" s="12"/>
      <c r="E197" s="12">
        <v>3500</v>
      </c>
      <c r="F197" s="12"/>
      <c r="G197" s="15">
        <f t="shared" si="9"/>
        <v>6285.52</v>
      </c>
      <c r="H197" s="12"/>
      <c r="I197" s="116">
        <f t="shared" si="8"/>
        <v>2.7958628571428572</v>
      </c>
      <c r="J197" s="2"/>
      <c r="K197" s="30">
        <v>12000</v>
      </c>
      <c r="L197" s="37"/>
    </row>
    <row r="198" spans="1:12" ht="15" customHeight="1" x14ac:dyDescent="0.25">
      <c r="A198" s="70" t="s">
        <v>206</v>
      </c>
      <c r="B198" s="78"/>
      <c r="C198" s="12">
        <v>666.15</v>
      </c>
      <c r="D198" s="12"/>
      <c r="E198" s="12">
        <v>3500</v>
      </c>
      <c r="F198" s="12"/>
      <c r="G198" s="15">
        <f t="shared" si="9"/>
        <v>-2833.85</v>
      </c>
      <c r="H198" s="12"/>
      <c r="I198" s="116">
        <f t="shared" si="8"/>
        <v>0.19032857142857143</v>
      </c>
      <c r="J198" s="2"/>
      <c r="K198" s="30">
        <v>900</v>
      </c>
      <c r="L198" s="37"/>
    </row>
    <row r="199" spans="1:12" ht="15" customHeight="1" x14ac:dyDescent="0.25">
      <c r="A199" s="70" t="s">
        <v>207</v>
      </c>
      <c r="B199" s="78"/>
      <c r="C199" s="12">
        <v>452</v>
      </c>
      <c r="D199" s="12"/>
      <c r="E199" s="12">
        <v>300</v>
      </c>
      <c r="F199" s="12"/>
      <c r="G199" s="15">
        <f t="shared" si="9"/>
        <v>152</v>
      </c>
      <c r="H199" s="12"/>
      <c r="I199" s="116">
        <f t="shared" si="8"/>
        <v>1.5066666666666666</v>
      </c>
      <c r="J199" s="2"/>
      <c r="K199" s="30">
        <v>500</v>
      </c>
      <c r="L199" s="37"/>
    </row>
    <row r="200" spans="1:12" ht="15" customHeight="1" x14ac:dyDescent="0.25">
      <c r="A200" s="70" t="s">
        <v>88</v>
      </c>
      <c r="B200" s="70"/>
      <c r="C200" s="12">
        <v>1969.59</v>
      </c>
      <c r="D200" s="12"/>
      <c r="E200" s="12">
        <v>3000</v>
      </c>
      <c r="F200" s="12"/>
      <c r="G200" s="15">
        <f t="shared" si="9"/>
        <v>-1030.4100000000001</v>
      </c>
      <c r="H200" s="12"/>
      <c r="I200" s="116">
        <f t="shared" si="8"/>
        <v>0.65652999999999995</v>
      </c>
      <c r="J200" s="2"/>
      <c r="K200" s="30">
        <v>2300</v>
      </c>
      <c r="L200" s="37"/>
    </row>
    <row r="201" spans="1:12" ht="15" customHeight="1" x14ac:dyDescent="0.25">
      <c r="A201" s="70" t="s">
        <v>89</v>
      </c>
      <c r="B201" s="70"/>
      <c r="C201" s="12">
        <v>2736.72</v>
      </c>
      <c r="D201" s="12"/>
      <c r="E201" s="12">
        <v>3400</v>
      </c>
      <c r="F201" s="12"/>
      <c r="G201" s="15">
        <f t="shared" si="9"/>
        <v>-663.2800000000002</v>
      </c>
      <c r="H201" s="12"/>
      <c r="I201" s="116">
        <f t="shared" si="8"/>
        <v>0.80491764705882352</v>
      </c>
      <c r="J201" s="2"/>
      <c r="K201" s="30">
        <v>3200</v>
      </c>
      <c r="L201" s="37"/>
    </row>
    <row r="202" spans="1:12" ht="15" customHeight="1" x14ac:dyDescent="0.25">
      <c r="A202" s="70" t="s">
        <v>208</v>
      </c>
      <c r="B202" s="78"/>
      <c r="C202" s="12">
        <v>5871.92</v>
      </c>
      <c r="D202" s="12"/>
      <c r="E202" s="12">
        <v>6000</v>
      </c>
      <c r="F202" s="12"/>
      <c r="G202" s="15">
        <f t="shared" si="9"/>
        <v>-128.07999999999993</v>
      </c>
      <c r="H202" s="12"/>
      <c r="I202" s="116">
        <f t="shared" si="8"/>
        <v>0.97865333333333338</v>
      </c>
      <c r="J202" s="2"/>
      <c r="K202" s="30">
        <v>6500</v>
      </c>
      <c r="L202" s="37"/>
    </row>
    <row r="203" spans="1:12" ht="15" customHeight="1" x14ac:dyDescent="0.25">
      <c r="A203" s="70" t="s">
        <v>90</v>
      </c>
      <c r="B203" s="70"/>
      <c r="C203" s="12">
        <v>1750.07</v>
      </c>
      <c r="D203" s="12"/>
      <c r="E203" s="12">
        <v>1000</v>
      </c>
      <c r="F203" s="12"/>
      <c r="G203" s="15">
        <f t="shared" si="9"/>
        <v>750.06999999999994</v>
      </c>
      <c r="H203" s="12"/>
      <c r="I203" s="116">
        <f t="shared" si="8"/>
        <v>1.75007</v>
      </c>
      <c r="J203" s="2"/>
      <c r="K203" s="30">
        <v>0</v>
      </c>
      <c r="L203" s="37"/>
    </row>
    <row r="204" spans="1:12" ht="15" customHeight="1" x14ac:dyDescent="0.25">
      <c r="A204" s="70" t="s">
        <v>209</v>
      </c>
      <c r="B204" s="70"/>
      <c r="C204" s="12">
        <v>843.15</v>
      </c>
      <c r="D204" s="12"/>
      <c r="E204" s="12">
        <v>1500</v>
      </c>
      <c r="F204" s="12"/>
      <c r="G204" s="15">
        <f t="shared" si="9"/>
        <v>-656.85</v>
      </c>
      <c r="H204" s="12"/>
      <c r="I204" s="116">
        <f t="shared" si="8"/>
        <v>0.56209999999999993</v>
      </c>
      <c r="J204" s="2"/>
      <c r="K204" s="30">
        <v>1500</v>
      </c>
      <c r="L204" s="37"/>
    </row>
    <row r="205" spans="1:12" ht="15" customHeight="1" x14ac:dyDescent="0.25">
      <c r="A205" s="78" t="s">
        <v>134</v>
      </c>
      <c r="B205" s="78"/>
      <c r="C205" s="12">
        <v>3299</v>
      </c>
      <c r="D205" s="12"/>
      <c r="E205" s="12">
        <v>2750</v>
      </c>
      <c r="F205" s="12"/>
      <c r="G205" s="15">
        <f t="shared" si="9"/>
        <v>549</v>
      </c>
      <c r="H205" s="12"/>
      <c r="I205" s="116">
        <f t="shared" si="8"/>
        <v>1.1996363636363636</v>
      </c>
      <c r="J205" s="2"/>
      <c r="K205" s="30">
        <v>3500</v>
      </c>
      <c r="L205" s="37"/>
    </row>
    <row r="206" spans="1:12" ht="15" customHeight="1" x14ac:dyDescent="0.25">
      <c r="A206" s="70" t="s">
        <v>210</v>
      </c>
      <c r="B206" s="70"/>
      <c r="C206" s="12">
        <v>160</v>
      </c>
      <c r="D206" s="12"/>
      <c r="E206" s="12">
        <v>800</v>
      </c>
      <c r="F206" s="12"/>
      <c r="G206" s="15">
        <f t="shared" si="9"/>
        <v>-640</v>
      </c>
      <c r="H206" s="12"/>
      <c r="I206" s="116">
        <f t="shared" si="8"/>
        <v>0.2</v>
      </c>
      <c r="J206" s="2"/>
      <c r="K206" s="30">
        <v>400</v>
      </c>
      <c r="L206" s="37"/>
    </row>
    <row r="207" spans="1:12" ht="15" customHeight="1" x14ac:dyDescent="0.25">
      <c r="A207" s="70" t="s">
        <v>91</v>
      </c>
      <c r="B207" s="70"/>
      <c r="C207" s="79">
        <v>29749.3</v>
      </c>
      <c r="D207" s="12"/>
      <c r="E207" s="79">
        <v>25900</v>
      </c>
      <c r="F207" s="12"/>
      <c r="G207" s="119">
        <f t="shared" si="9"/>
        <v>3849.2999999999993</v>
      </c>
      <c r="H207" s="12"/>
      <c r="I207" s="117">
        <f t="shared" si="8"/>
        <v>1.1486216216216216</v>
      </c>
      <c r="J207" s="2"/>
      <c r="K207" s="39">
        <v>0</v>
      </c>
      <c r="L207" s="37"/>
    </row>
    <row r="208" spans="1:12" ht="15" customHeight="1" x14ac:dyDescent="0.25">
      <c r="A208" s="62" t="s">
        <v>137</v>
      </c>
      <c r="B208" s="62"/>
      <c r="C208" s="81">
        <f>SUM(C178:C207)</f>
        <v>420822.60000000003</v>
      </c>
      <c r="D208" s="14"/>
      <c r="E208" s="14">
        <f>SUM(E178:E207)</f>
        <v>533617.59000000008</v>
      </c>
      <c r="F208" s="14"/>
      <c r="G208" s="14">
        <f>SUM(G178:G207)</f>
        <v>-112794.99000000002</v>
      </c>
      <c r="H208" s="14"/>
      <c r="I208" s="116">
        <f t="shared" si="8"/>
        <v>0.78862205423175791</v>
      </c>
      <c r="J208" s="57"/>
      <c r="K208" s="28">
        <f>SUM(K178:K207)</f>
        <v>521722.54</v>
      </c>
      <c r="L208" s="37"/>
    </row>
    <row r="209" spans="1:12" ht="16.5" customHeight="1" x14ac:dyDescent="0.25">
      <c r="A209" s="45" t="s">
        <v>2</v>
      </c>
      <c r="B209" s="45"/>
      <c r="C209" s="7"/>
      <c r="D209" s="7"/>
      <c r="E209" s="7"/>
      <c r="F209" s="7"/>
      <c r="G209" s="7"/>
      <c r="H209" s="7"/>
      <c r="I209" s="45"/>
      <c r="J209" s="37"/>
      <c r="K209" s="27"/>
      <c r="L209" s="37"/>
    </row>
    <row r="210" spans="1:12" s="3" customFormat="1" ht="16.5" customHeight="1" x14ac:dyDescent="0.25">
      <c r="A210" s="82" t="s">
        <v>124</v>
      </c>
      <c r="B210" s="82"/>
      <c r="C210" s="50"/>
      <c r="D210" s="7"/>
      <c r="E210" s="7"/>
      <c r="F210" s="7"/>
      <c r="G210" s="7"/>
      <c r="H210" s="7"/>
      <c r="I210" s="45"/>
      <c r="J210" s="37"/>
      <c r="K210" s="27"/>
      <c r="L210" s="37"/>
    </row>
    <row r="211" spans="1:12" s="3" customFormat="1" ht="16.5" customHeight="1" x14ac:dyDescent="0.25">
      <c r="A211" s="166" t="s">
        <v>211</v>
      </c>
      <c r="B211" s="167"/>
      <c r="C211" s="144"/>
      <c r="D211" s="144"/>
      <c r="E211" s="144"/>
      <c r="F211" s="144"/>
      <c r="G211" s="144"/>
      <c r="H211" s="144"/>
      <c r="I211" s="144"/>
      <c r="J211" s="144"/>
      <c r="K211" s="145"/>
      <c r="L211" s="37"/>
    </row>
    <row r="212" spans="1:12" s="3" customFormat="1" ht="16.5" customHeight="1" x14ac:dyDescent="0.25">
      <c r="A212" s="146"/>
      <c r="B212" s="147"/>
      <c r="C212" s="147"/>
      <c r="D212" s="147"/>
      <c r="E212" s="147"/>
      <c r="F212" s="147"/>
      <c r="G212" s="147"/>
      <c r="H212" s="147"/>
      <c r="I212" s="147"/>
      <c r="J212" s="147"/>
      <c r="K212" s="148"/>
      <c r="L212" s="37"/>
    </row>
    <row r="213" spans="1:12" s="3" customFormat="1" ht="16.5" customHeight="1" x14ac:dyDescent="0.25">
      <c r="A213" s="149"/>
      <c r="B213" s="150"/>
      <c r="C213" s="150"/>
      <c r="D213" s="150"/>
      <c r="E213" s="150"/>
      <c r="F213" s="150"/>
      <c r="G213" s="150"/>
      <c r="H213" s="150"/>
      <c r="I213" s="150"/>
      <c r="J213" s="150"/>
      <c r="K213" s="151"/>
      <c r="L213" s="37"/>
    </row>
    <row r="214" spans="1:12" s="3" customFormat="1" ht="16.5" customHeight="1" x14ac:dyDescent="0.25">
      <c r="A214" s="83"/>
      <c r="B214" s="83"/>
      <c r="C214" s="67"/>
      <c r="D214" s="7"/>
      <c r="E214" s="84"/>
      <c r="F214" s="7"/>
      <c r="G214" s="7"/>
      <c r="H214" s="7"/>
      <c r="I214" s="45"/>
      <c r="J214" s="37"/>
      <c r="K214" s="27"/>
      <c r="L214" s="37"/>
    </row>
    <row r="215" spans="1:12" ht="16.5" customHeight="1" x14ac:dyDescent="0.25">
      <c r="A215" s="63" t="s">
        <v>7</v>
      </c>
      <c r="B215" s="63"/>
      <c r="C215" s="7"/>
      <c r="D215" s="7"/>
      <c r="E215" s="7"/>
      <c r="F215" s="7"/>
      <c r="G215" s="7"/>
      <c r="H215" s="7"/>
      <c r="I215" s="45"/>
      <c r="J215" s="37"/>
      <c r="K215" s="27"/>
      <c r="L215" s="37"/>
    </row>
    <row r="216" spans="1:12" ht="16.5" customHeight="1" x14ac:dyDescent="0.25">
      <c r="A216" s="37"/>
      <c r="B216" s="37"/>
      <c r="C216" s="112" t="s">
        <v>165</v>
      </c>
      <c r="D216" s="85"/>
      <c r="E216" s="17" t="s">
        <v>166</v>
      </c>
      <c r="F216" s="85"/>
      <c r="G216" s="64" t="s">
        <v>1</v>
      </c>
      <c r="H216" s="85"/>
      <c r="I216" s="17" t="s">
        <v>167</v>
      </c>
      <c r="J216" s="86"/>
      <c r="K216" s="68" t="s">
        <v>3</v>
      </c>
      <c r="L216" s="37"/>
    </row>
    <row r="217" spans="1:12" ht="15" customHeight="1" x14ac:dyDescent="0.25">
      <c r="A217" s="44" t="s">
        <v>257</v>
      </c>
      <c r="B217" s="44"/>
      <c r="C217" s="7">
        <v>67884.34</v>
      </c>
      <c r="D217" s="7"/>
      <c r="E217" s="7">
        <v>80680</v>
      </c>
      <c r="F217" s="7"/>
      <c r="G217" s="15">
        <f t="shared" ref="G217:G242" si="10">+C217-E217</f>
        <v>-12795.660000000003</v>
      </c>
      <c r="H217" s="7"/>
      <c r="I217" s="116">
        <f t="shared" ref="I217:I243" si="11">+C217/E217</f>
        <v>0.84140233019335642</v>
      </c>
      <c r="J217" s="37"/>
      <c r="K217" s="27">
        <v>68995.92</v>
      </c>
      <c r="L217" s="37"/>
    </row>
    <row r="218" spans="1:12" ht="15" customHeight="1" x14ac:dyDescent="0.25">
      <c r="A218" s="44" t="s">
        <v>212</v>
      </c>
      <c r="B218" s="44"/>
      <c r="C218" s="7">
        <v>289.58</v>
      </c>
      <c r="D218" s="7"/>
      <c r="E218" s="7">
        <v>0</v>
      </c>
      <c r="F218" s="7"/>
      <c r="G218" s="15">
        <f t="shared" si="10"/>
        <v>289.58</v>
      </c>
      <c r="H218" s="7"/>
      <c r="I218" s="116" t="s">
        <v>2</v>
      </c>
      <c r="J218" s="37"/>
      <c r="K218" s="27">
        <v>300</v>
      </c>
      <c r="L218" s="37"/>
    </row>
    <row r="219" spans="1:12" ht="15" customHeight="1" x14ac:dyDescent="0.25">
      <c r="A219" s="44" t="s">
        <v>92</v>
      </c>
      <c r="B219" s="44"/>
      <c r="C219" s="7">
        <v>4740.34</v>
      </c>
      <c r="D219" s="7"/>
      <c r="E219" s="7">
        <v>6175</v>
      </c>
      <c r="F219" s="7"/>
      <c r="G219" s="15">
        <f t="shared" si="10"/>
        <v>-1434.6599999999999</v>
      </c>
      <c r="H219" s="7"/>
      <c r="I219" s="116">
        <f t="shared" si="11"/>
        <v>0.76766639676113357</v>
      </c>
      <c r="J219" s="37"/>
      <c r="K219" s="27">
        <v>5301.14</v>
      </c>
      <c r="L219" s="37"/>
    </row>
    <row r="220" spans="1:12" ht="15" customHeight="1" x14ac:dyDescent="0.25">
      <c r="A220" s="44" t="s">
        <v>93</v>
      </c>
      <c r="B220" s="44"/>
      <c r="C220" s="7">
        <v>3955.89</v>
      </c>
      <c r="D220" s="7"/>
      <c r="E220" s="7">
        <v>6252.7</v>
      </c>
      <c r="F220" s="7"/>
      <c r="G220" s="15">
        <f t="shared" si="10"/>
        <v>-2296.81</v>
      </c>
      <c r="H220" s="7"/>
      <c r="I220" s="116">
        <f t="shared" si="11"/>
        <v>0.63266908695443569</v>
      </c>
      <c r="J220" s="37"/>
      <c r="K220" s="27">
        <v>4611.0600000000004</v>
      </c>
      <c r="L220" s="37"/>
    </row>
    <row r="221" spans="1:12" ht="15" customHeight="1" x14ac:dyDescent="0.25">
      <c r="A221" s="44" t="s">
        <v>94</v>
      </c>
      <c r="B221" s="44"/>
      <c r="C221" s="7">
        <v>859.94</v>
      </c>
      <c r="D221" s="7"/>
      <c r="E221" s="7">
        <v>1613.6</v>
      </c>
      <c r="F221" s="7"/>
      <c r="G221" s="15">
        <f t="shared" si="10"/>
        <v>-753.65999999999985</v>
      </c>
      <c r="H221" s="7"/>
      <c r="I221" s="116">
        <f t="shared" si="11"/>
        <v>0.53293257312840858</v>
      </c>
      <c r="J221" s="37"/>
      <c r="K221" s="27">
        <v>1009</v>
      </c>
      <c r="L221" s="37"/>
    </row>
    <row r="222" spans="1:12" ht="15" customHeight="1" x14ac:dyDescent="0.25">
      <c r="A222" s="44" t="s">
        <v>258</v>
      </c>
      <c r="B222" s="44"/>
      <c r="C222" s="7">
        <v>8120.36</v>
      </c>
      <c r="D222" s="7"/>
      <c r="E222" s="7">
        <v>11473.44</v>
      </c>
      <c r="F222" s="7"/>
      <c r="G222" s="15">
        <f t="shared" si="10"/>
        <v>-3353.0800000000008</v>
      </c>
      <c r="H222" s="7"/>
      <c r="I222" s="116">
        <f t="shared" si="11"/>
        <v>0.70775286226275635</v>
      </c>
      <c r="J222" s="37"/>
      <c r="K222" s="27">
        <v>12918</v>
      </c>
      <c r="L222" s="37"/>
    </row>
    <row r="223" spans="1:12" ht="15" customHeight="1" x14ac:dyDescent="0.25">
      <c r="A223" s="44" t="s">
        <v>95</v>
      </c>
      <c r="B223" s="44"/>
      <c r="C223" s="7">
        <v>47.4</v>
      </c>
      <c r="D223" s="7"/>
      <c r="E223" s="7">
        <v>200</v>
      </c>
      <c r="F223" s="7"/>
      <c r="G223" s="15">
        <f t="shared" si="10"/>
        <v>-152.6</v>
      </c>
      <c r="H223" s="7"/>
      <c r="I223" s="116">
        <f t="shared" si="11"/>
        <v>0.23699999999999999</v>
      </c>
      <c r="J223" s="37"/>
      <c r="K223" s="27">
        <v>200</v>
      </c>
      <c r="L223" s="37"/>
    </row>
    <row r="224" spans="1:12" ht="15" customHeight="1" x14ac:dyDescent="0.25">
      <c r="A224" s="44" t="s">
        <v>96</v>
      </c>
      <c r="B224" s="44"/>
      <c r="C224" s="7">
        <v>1003.12</v>
      </c>
      <c r="D224" s="7"/>
      <c r="E224" s="7">
        <v>2500</v>
      </c>
      <c r="F224" s="7"/>
      <c r="G224" s="15">
        <f t="shared" si="10"/>
        <v>-1496.88</v>
      </c>
      <c r="H224" s="7"/>
      <c r="I224" s="116">
        <f t="shared" si="11"/>
        <v>0.40124799999999999</v>
      </c>
      <c r="J224" s="37"/>
      <c r="K224" s="27">
        <v>1500</v>
      </c>
      <c r="L224" s="37"/>
    </row>
    <row r="225" spans="1:12" ht="15" customHeight="1" x14ac:dyDescent="0.25">
      <c r="A225" s="44" t="s">
        <v>97</v>
      </c>
      <c r="B225" s="44"/>
      <c r="C225" s="7">
        <v>1938.15</v>
      </c>
      <c r="D225" s="7"/>
      <c r="E225" s="7">
        <v>3000</v>
      </c>
      <c r="F225" s="7"/>
      <c r="G225" s="15">
        <f t="shared" si="10"/>
        <v>-1061.8499999999999</v>
      </c>
      <c r="H225" s="7"/>
      <c r="I225" s="116">
        <f t="shared" si="11"/>
        <v>0.64605000000000001</v>
      </c>
      <c r="J225" s="37"/>
      <c r="K225" s="27">
        <v>2500</v>
      </c>
      <c r="L225" s="37"/>
    </row>
    <row r="226" spans="1:12" s="20" customFormat="1" ht="15" customHeight="1" x14ac:dyDescent="0.25">
      <c r="A226" s="44" t="s">
        <v>172</v>
      </c>
      <c r="B226" s="44"/>
      <c r="C226" s="7">
        <v>0</v>
      </c>
      <c r="D226" s="7"/>
      <c r="E226" s="7">
        <v>0</v>
      </c>
      <c r="F226" s="7"/>
      <c r="G226" s="15">
        <f t="shared" si="10"/>
        <v>0</v>
      </c>
      <c r="H226" s="7"/>
      <c r="I226" s="116"/>
      <c r="J226" s="106"/>
      <c r="K226" s="27">
        <v>400</v>
      </c>
      <c r="L226" s="106"/>
    </row>
    <row r="227" spans="1:12" ht="15" customHeight="1" x14ac:dyDescent="0.25">
      <c r="A227" s="44" t="s">
        <v>259</v>
      </c>
      <c r="B227" s="46"/>
      <c r="C227" s="7">
        <v>5430.23</v>
      </c>
      <c r="D227" s="7"/>
      <c r="E227" s="7">
        <v>8500</v>
      </c>
      <c r="F227" s="7"/>
      <c r="G227" s="15">
        <f t="shared" si="10"/>
        <v>-3069.7700000000004</v>
      </c>
      <c r="H227" s="7"/>
      <c r="I227" s="116">
        <f t="shared" si="11"/>
        <v>0.63885058823529406</v>
      </c>
      <c r="J227" s="37"/>
      <c r="K227" s="27">
        <v>7000</v>
      </c>
      <c r="L227" s="37"/>
    </row>
    <row r="228" spans="1:12" ht="15" customHeight="1" x14ac:dyDescent="0.25">
      <c r="A228" s="44" t="s">
        <v>213</v>
      </c>
      <c r="B228" s="44"/>
      <c r="C228" s="7">
        <v>80</v>
      </c>
      <c r="D228" s="7"/>
      <c r="E228" s="7">
        <v>1500</v>
      </c>
      <c r="F228" s="7"/>
      <c r="G228" s="15">
        <f t="shared" si="10"/>
        <v>-1420</v>
      </c>
      <c r="H228" s="7"/>
      <c r="I228" s="116">
        <f t="shared" si="11"/>
        <v>5.3333333333333337E-2</v>
      </c>
      <c r="J228" s="37"/>
      <c r="K228" s="27">
        <v>1000</v>
      </c>
      <c r="L228" s="37"/>
    </row>
    <row r="229" spans="1:12" ht="15" customHeight="1" x14ac:dyDescent="0.25">
      <c r="A229" s="44" t="s">
        <v>214</v>
      </c>
      <c r="B229" s="44"/>
      <c r="C229" s="7">
        <v>577.75</v>
      </c>
      <c r="D229" s="7"/>
      <c r="E229" s="7">
        <v>720</v>
      </c>
      <c r="F229" s="7"/>
      <c r="G229" s="15">
        <f t="shared" si="10"/>
        <v>-142.25</v>
      </c>
      <c r="H229" s="7"/>
      <c r="I229" s="116">
        <f t="shared" si="11"/>
        <v>0.80243055555555554</v>
      </c>
      <c r="J229" s="37"/>
      <c r="K229" s="27">
        <v>700</v>
      </c>
      <c r="L229" s="37"/>
    </row>
    <row r="230" spans="1:12" ht="15" customHeight="1" x14ac:dyDescent="0.25">
      <c r="A230" s="44" t="s">
        <v>98</v>
      </c>
      <c r="B230" s="44"/>
      <c r="C230" s="7">
        <v>22425.59</v>
      </c>
      <c r="D230" s="7"/>
      <c r="E230" s="7">
        <v>26000</v>
      </c>
      <c r="F230" s="7"/>
      <c r="G230" s="15">
        <f t="shared" si="10"/>
        <v>-3574.41</v>
      </c>
      <c r="H230" s="7"/>
      <c r="I230" s="116">
        <f t="shared" si="11"/>
        <v>0.8625226923076923</v>
      </c>
      <c r="J230" s="37"/>
      <c r="K230" s="27">
        <v>2500</v>
      </c>
      <c r="L230" s="37"/>
    </row>
    <row r="231" spans="1:12" ht="15" customHeight="1" x14ac:dyDescent="0.25">
      <c r="A231" s="44" t="s">
        <v>215</v>
      </c>
      <c r="B231" s="44"/>
      <c r="C231" s="60">
        <v>3960.18</v>
      </c>
      <c r="D231" s="7"/>
      <c r="E231" s="7">
        <v>2500</v>
      </c>
      <c r="F231" s="7"/>
      <c r="G231" s="15">
        <f t="shared" si="10"/>
        <v>1460.1799999999998</v>
      </c>
      <c r="H231" s="7"/>
      <c r="I231" s="116">
        <f t="shared" si="11"/>
        <v>1.5840719999999999</v>
      </c>
      <c r="J231" s="37"/>
      <c r="K231" s="27">
        <v>1500</v>
      </c>
      <c r="L231" s="37"/>
    </row>
    <row r="232" spans="1:12" ht="15" customHeight="1" x14ac:dyDescent="0.25">
      <c r="A232" s="44" t="s">
        <v>260</v>
      </c>
      <c r="B232" s="44"/>
      <c r="C232" s="7">
        <v>1258.58</v>
      </c>
      <c r="D232" s="7"/>
      <c r="E232" s="7">
        <v>1200</v>
      </c>
      <c r="F232" s="7"/>
      <c r="G232" s="15">
        <f t="shared" si="10"/>
        <v>58.579999999999927</v>
      </c>
      <c r="H232" s="7"/>
      <c r="I232" s="116">
        <f t="shared" si="11"/>
        <v>1.0488166666666665</v>
      </c>
      <c r="J232" s="37"/>
      <c r="K232" s="27">
        <v>1700</v>
      </c>
      <c r="L232" s="37"/>
    </row>
    <row r="233" spans="1:12" ht="15" customHeight="1" x14ac:dyDescent="0.25">
      <c r="A233" s="44" t="s">
        <v>261</v>
      </c>
      <c r="B233" s="44"/>
      <c r="C233" s="7">
        <v>892.06</v>
      </c>
      <c r="D233" s="7"/>
      <c r="E233" s="7">
        <v>1000</v>
      </c>
      <c r="F233" s="7"/>
      <c r="G233" s="15">
        <f t="shared" si="10"/>
        <v>-107.94000000000005</v>
      </c>
      <c r="H233" s="7"/>
      <c r="I233" s="116">
        <f t="shared" si="11"/>
        <v>0.89205999999999996</v>
      </c>
      <c r="J233" s="37"/>
      <c r="K233" s="27">
        <v>1000</v>
      </c>
      <c r="L233" s="37"/>
    </row>
    <row r="234" spans="1:12" ht="15" customHeight="1" x14ac:dyDescent="0.25">
      <c r="A234" s="44" t="s">
        <v>216</v>
      </c>
      <c r="B234" s="46"/>
      <c r="C234" s="7">
        <v>672.32</v>
      </c>
      <c r="D234" s="7"/>
      <c r="E234" s="7">
        <v>750</v>
      </c>
      <c r="F234" s="7"/>
      <c r="G234" s="15">
        <f t="shared" si="10"/>
        <v>-77.67999999999995</v>
      </c>
      <c r="H234" s="7"/>
      <c r="I234" s="116">
        <f t="shared" si="11"/>
        <v>0.8964266666666667</v>
      </c>
      <c r="J234" s="37"/>
      <c r="K234" s="27">
        <v>15250</v>
      </c>
      <c r="L234" s="37"/>
    </row>
    <row r="235" spans="1:12" ht="15" customHeight="1" x14ac:dyDescent="0.25">
      <c r="A235" s="44" t="s">
        <v>217</v>
      </c>
      <c r="B235" s="46"/>
      <c r="C235" s="7">
        <v>2594.16</v>
      </c>
      <c r="D235" s="7"/>
      <c r="E235" s="7">
        <v>4500</v>
      </c>
      <c r="F235" s="7"/>
      <c r="G235" s="15">
        <f t="shared" si="10"/>
        <v>-1905.8400000000001</v>
      </c>
      <c r="H235" s="7"/>
      <c r="I235" s="116">
        <f t="shared" si="11"/>
        <v>0.57647999999999999</v>
      </c>
      <c r="J235" s="37"/>
      <c r="K235" s="27">
        <v>3200</v>
      </c>
      <c r="L235" s="37"/>
    </row>
    <row r="236" spans="1:12" ht="15" customHeight="1" x14ac:dyDescent="0.25">
      <c r="A236" s="44" t="s">
        <v>218</v>
      </c>
      <c r="B236" s="46"/>
      <c r="C236" s="7">
        <v>3771.64</v>
      </c>
      <c r="D236" s="7"/>
      <c r="E236" s="7">
        <v>4500</v>
      </c>
      <c r="F236" s="7"/>
      <c r="G236" s="15">
        <f t="shared" si="10"/>
        <v>-728.36000000000013</v>
      </c>
      <c r="H236" s="7"/>
      <c r="I236" s="116">
        <f t="shared" si="11"/>
        <v>0.83814222222222223</v>
      </c>
      <c r="J236" s="37"/>
      <c r="K236" s="27">
        <v>4500</v>
      </c>
      <c r="L236" s="37"/>
    </row>
    <row r="237" spans="1:12" ht="15" customHeight="1" x14ac:dyDescent="0.25">
      <c r="A237" s="44" t="s">
        <v>99</v>
      </c>
      <c r="B237" s="44"/>
      <c r="C237" s="7">
        <v>0</v>
      </c>
      <c r="D237" s="7"/>
      <c r="E237" s="7">
        <v>500</v>
      </c>
      <c r="F237" s="7"/>
      <c r="G237" s="15">
        <f t="shared" si="10"/>
        <v>-500</v>
      </c>
      <c r="H237" s="7"/>
      <c r="I237" s="116">
        <f t="shared" si="11"/>
        <v>0</v>
      </c>
      <c r="J237" s="37"/>
      <c r="K237" s="27">
        <v>0</v>
      </c>
      <c r="L237" s="37"/>
    </row>
    <row r="238" spans="1:12" s="20" customFormat="1" ht="15" customHeight="1" x14ac:dyDescent="0.25">
      <c r="A238" s="44" t="s">
        <v>244</v>
      </c>
      <c r="B238" s="44"/>
      <c r="C238" s="7">
        <v>0</v>
      </c>
      <c r="D238" s="7"/>
      <c r="E238" s="7">
        <v>0</v>
      </c>
      <c r="F238" s="7"/>
      <c r="G238" s="15">
        <f t="shared" si="10"/>
        <v>0</v>
      </c>
      <c r="H238" s="7"/>
      <c r="I238" s="116" t="s">
        <v>2</v>
      </c>
      <c r="J238" s="106"/>
      <c r="K238" s="27">
        <v>15000</v>
      </c>
      <c r="L238" s="106"/>
    </row>
    <row r="239" spans="1:12" ht="15" customHeight="1" x14ac:dyDescent="0.25">
      <c r="A239" s="44" t="s">
        <v>219</v>
      </c>
      <c r="B239" s="46"/>
      <c r="C239" s="7">
        <v>0</v>
      </c>
      <c r="D239" s="7"/>
      <c r="E239" s="7">
        <v>3000</v>
      </c>
      <c r="F239" s="7"/>
      <c r="G239" s="15">
        <f t="shared" si="10"/>
        <v>-3000</v>
      </c>
      <c r="H239" s="7"/>
      <c r="I239" s="116">
        <f t="shared" si="11"/>
        <v>0</v>
      </c>
      <c r="J239" s="37"/>
      <c r="K239" s="27">
        <v>1500</v>
      </c>
      <c r="L239" s="37"/>
    </row>
    <row r="240" spans="1:12" ht="15" customHeight="1" x14ac:dyDescent="0.25">
      <c r="A240" s="75" t="s">
        <v>220</v>
      </c>
      <c r="B240" s="75"/>
      <c r="C240" s="60">
        <v>265</v>
      </c>
      <c r="D240" s="7"/>
      <c r="E240" s="60">
        <v>5000</v>
      </c>
      <c r="F240" s="7"/>
      <c r="G240" s="15">
        <f t="shared" si="10"/>
        <v>-4735</v>
      </c>
      <c r="H240" s="7"/>
      <c r="I240" s="116">
        <f t="shared" si="11"/>
        <v>5.2999999999999999E-2</v>
      </c>
      <c r="J240" s="37"/>
      <c r="K240" s="27">
        <v>1000</v>
      </c>
      <c r="L240" s="37"/>
    </row>
    <row r="241" spans="1:12" ht="15" customHeight="1" x14ac:dyDescent="0.25">
      <c r="A241" s="75" t="s">
        <v>10</v>
      </c>
      <c r="B241" s="75"/>
      <c r="C241" s="60">
        <v>488.11</v>
      </c>
      <c r="D241" s="7"/>
      <c r="E241" s="60">
        <v>1000</v>
      </c>
      <c r="F241" s="7"/>
      <c r="G241" s="15">
        <f t="shared" si="10"/>
        <v>-511.89</v>
      </c>
      <c r="H241" s="7"/>
      <c r="I241" s="116">
        <f t="shared" si="11"/>
        <v>0.48810999999999999</v>
      </c>
      <c r="J241" s="37"/>
      <c r="K241" s="27">
        <v>0</v>
      </c>
      <c r="L241" s="37"/>
    </row>
    <row r="242" spans="1:12" ht="15" customHeight="1" x14ac:dyDescent="0.25">
      <c r="A242" s="75" t="s">
        <v>11</v>
      </c>
      <c r="B242" s="75"/>
      <c r="C242" s="87">
        <v>0</v>
      </c>
      <c r="D242" s="7"/>
      <c r="E242" s="87">
        <v>1000</v>
      </c>
      <c r="F242" s="7"/>
      <c r="G242" s="119">
        <f t="shared" si="10"/>
        <v>-1000</v>
      </c>
      <c r="H242" s="7"/>
      <c r="I242" s="117">
        <f t="shared" si="11"/>
        <v>0</v>
      </c>
      <c r="J242" s="37"/>
      <c r="K242" s="29">
        <v>0</v>
      </c>
      <c r="L242" s="37"/>
    </row>
    <row r="243" spans="1:12" ht="15" customHeight="1" x14ac:dyDescent="0.25">
      <c r="A243" s="54" t="s">
        <v>141</v>
      </c>
      <c r="B243" s="54"/>
      <c r="C243" s="24">
        <f>SUM(C217:C242)</f>
        <v>131254.73999999996</v>
      </c>
      <c r="D243" s="24"/>
      <c r="E243" s="24">
        <f>SUM(E217:E242)</f>
        <v>173564.74</v>
      </c>
      <c r="F243" s="24"/>
      <c r="G243" s="14">
        <f>SUM(G217:G242)</f>
        <v>-42310</v>
      </c>
      <c r="H243" s="24"/>
      <c r="I243" s="116">
        <f t="shared" si="11"/>
        <v>0.75622928942825585</v>
      </c>
      <c r="J243" s="88"/>
      <c r="K243" s="24">
        <f>SUM(K217:K242)</f>
        <v>153585.12</v>
      </c>
      <c r="L243" s="37"/>
    </row>
    <row r="244" spans="1:12" s="3" customFormat="1" ht="15" customHeight="1" x14ac:dyDescent="0.25">
      <c r="A244" s="54"/>
      <c r="B244" s="54"/>
      <c r="C244" s="89"/>
      <c r="D244" s="24"/>
      <c r="E244" s="24" t="s">
        <v>2</v>
      </c>
      <c r="F244" s="24"/>
      <c r="G244" s="164"/>
      <c r="H244" s="165"/>
      <c r="I244" s="24"/>
      <c r="J244" s="88"/>
      <c r="K244" s="24"/>
      <c r="L244" s="37"/>
    </row>
    <row r="245" spans="1:12" s="3" customFormat="1" ht="15" customHeight="1" x14ac:dyDescent="0.25">
      <c r="A245" s="54" t="s">
        <v>124</v>
      </c>
      <c r="B245" s="54"/>
      <c r="C245" s="89"/>
      <c r="D245" s="24"/>
      <c r="E245" s="24"/>
      <c r="F245" s="24"/>
      <c r="G245" s="14"/>
      <c r="H245" s="24"/>
      <c r="I245" s="24"/>
      <c r="J245" s="88"/>
      <c r="K245" s="24"/>
      <c r="L245" s="37"/>
    </row>
    <row r="246" spans="1:12" s="3" customFormat="1" ht="15" customHeight="1" x14ac:dyDescent="0.25">
      <c r="A246" s="142" t="s">
        <v>188</v>
      </c>
      <c r="B246" s="143"/>
      <c r="C246" s="144"/>
      <c r="D246" s="144"/>
      <c r="E246" s="144"/>
      <c r="F246" s="144"/>
      <c r="G246" s="144"/>
      <c r="H246" s="144"/>
      <c r="I246" s="144"/>
      <c r="J246" s="144"/>
      <c r="K246" s="145"/>
      <c r="L246" s="37"/>
    </row>
    <row r="247" spans="1:12" s="3" customFormat="1" ht="15" customHeight="1" x14ac:dyDescent="0.25">
      <c r="A247" s="146"/>
      <c r="B247" s="147"/>
      <c r="C247" s="147"/>
      <c r="D247" s="147"/>
      <c r="E247" s="147"/>
      <c r="F247" s="147"/>
      <c r="G247" s="147"/>
      <c r="H247" s="147"/>
      <c r="I247" s="147"/>
      <c r="J247" s="147"/>
      <c r="K247" s="148"/>
      <c r="L247" s="37"/>
    </row>
    <row r="248" spans="1:12" ht="15" customHeight="1" x14ac:dyDescent="0.25">
      <c r="A248" s="146"/>
      <c r="B248" s="147"/>
      <c r="C248" s="147"/>
      <c r="D248" s="147"/>
      <c r="E248" s="147"/>
      <c r="F248" s="147"/>
      <c r="G248" s="147"/>
      <c r="H248" s="147"/>
      <c r="I248" s="147"/>
      <c r="J248" s="147"/>
      <c r="K248" s="148"/>
      <c r="L248" s="37"/>
    </row>
    <row r="249" spans="1:12" ht="15" customHeight="1" x14ac:dyDescent="0.25">
      <c r="A249" s="149"/>
      <c r="B249" s="150"/>
      <c r="C249" s="150"/>
      <c r="D249" s="150"/>
      <c r="E249" s="150"/>
      <c r="F249" s="150"/>
      <c r="G249" s="150"/>
      <c r="H249" s="150"/>
      <c r="I249" s="150"/>
      <c r="J249" s="150"/>
      <c r="K249" s="151"/>
      <c r="L249" s="37"/>
    </row>
    <row r="250" spans="1:12" s="3" customFormat="1" ht="15" customHeight="1" x14ac:dyDescent="0.25">
      <c r="A250" s="90"/>
      <c r="B250" s="90"/>
      <c r="C250" s="84"/>
      <c r="D250" s="23"/>
      <c r="E250" s="22"/>
      <c r="F250" s="23"/>
      <c r="G250" s="40"/>
      <c r="H250" s="23"/>
      <c r="I250" s="41"/>
      <c r="J250" s="37"/>
      <c r="K250" s="41"/>
      <c r="L250" s="37"/>
    </row>
    <row r="251" spans="1:12" s="3" customFormat="1" ht="15" customHeight="1" x14ac:dyDescent="0.25">
      <c r="A251" s="54"/>
      <c r="B251" s="54"/>
      <c r="C251" s="7"/>
      <c r="D251" s="23"/>
      <c r="E251" s="23"/>
      <c r="F251" s="23"/>
      <c r="G251" s="40"/>
      <c r="H251" s="23"/>
      <c r="I251" s="41"/>
      <c r="J251" s="37"/>
      <c r="K251" s="41"/>
      <c r="L251" s="37"/>
    </row>
    <row r="252" spans="1:12" ht="12.75" customHeight="1" x14ac:dyDescent="0.25">
      <c r="A252" s="53" t="s">
        <v>14</v>
      </c>
      <c r="B252" s="53"/>
      <c r="C252" s="7"/>
      <c r="D252" s="7"/>
      <c r="E252" s="7"/>
      <c r="F252" s="7"/>
      <c r="G252" s="7"/>
      <c r="H252" s="7"/>
      <c r="I252" s="45"/>
      <c r="J252" s="37"/>
      <c r="K252" s="27"/>
      <c r="L252" s="37"/>
    </row>
    <row r="253" spans="1:12" ht="15" customHeight="1" x14ac:dyDescent="0.25">
      <c r="A253" s="91"/>
      <c r="B253" s="91"/>
      <c r="C253" s="112" t="s">
        <v>165</v>
      </c>
      <c r="D253" s="85"/>
      <c r="E253" s="17" t="s">
        <v>166</v>
      </c>
      <c r="F253" s="85"/>
      <c r="G253" s="64" t="s">
        <v>1</v>
      </c>
      <c r="H253" s="85"/>
      <c r="I253" s="17" t="s">
        <v>167</v>
      </c>
      <c r="J253" s="86"/>
      <c r="K253" s="68" t="s">
        <v>3</v>
      </c>
      <c r="L253" s="37"/>
    </row>
    <row r="254" spans="1:12" ht="15" customHeight="1" x14ac:dyDescent="0.25">
      <c r="A254" s="44" t="s">
        <v>100</v>
      </c>
      <c r="B254" s="44"/>
      <c r="C254" s="6">
        <v>18435</v>
      </c>
      <c r="D254" s="6"/>
      <c r="E254" s="6">
        <v>26960</v>
      </c>
      <c r="F254" s="6"/>
      <c r="G254" s="15">
        <f t="shared" ref="G254:G259" si="12">+C254-E254</f>
        <v>-8525</v>
      </c>
      <c r="H254" s="6"/>
      <c r="I254" s="116">
        <f t="shared" ref="I254:I260" si="13">+C254/E254</f>
        <v>0.68379080118694358</v>
      </c>
      <c r="J254" s="37"/>
      <c r="K254" s="27">
        <v>35000</v>
      </c>
      <c r="L254" s="37"/>
    </row>
    <row r="255" spans="1:12" ht="15" customHeight="1" x14ac:dyDescent="0.25">
      <c r="A255" s="44" t="s">
        <v>112</v>
      </c>
      <c r="B255" s="44"/>
      <c r="C255" s="45">
        <v>124.12</v>
      </c>
      <c r="D255" s="6"/>
      <c r="E255" s="6">
        <v>350</v>
      </c>
      <c r="F255" s="6"/>
      <c r="G255" s="15">
        <f t="shared" si="12"/>
        <v>-225.88</v>
      </c>
      <c r="H255" s="6"/>
      <c r="I255" s="116">
        <f t="shared" si="13"/>
        <v>0.35462857142857146</v>
      </c>
      <c r="J255" s="37"/>
      <c r="K255" s="27">
        <v>350</v>
      </c>
      <c r="L255" s="37"/>
    </row>
    <row r="256" spans="1:12" ht="15" customHeight="1" x14ac:dyDescent="0.25">
      <c r="A256" s="44" t="s">
        <v>101</v>
      </c>
      <c r="B256" s="44"/>
      <c r="C256" s="45">
        <v>0</v>
      </c>
      <c r="D256" s="6"/>
      <c r="E256" s="6">
        <v>100</v>
      </c>
      <c r="F256" s="6"/>
      <c r="G256" s="15">
        <f t="shared" si="12"/>
        <v>-100</v>
      </c>
      <c r="H256" s="6"/>
      <c r="I256" s="116">
        <f t="shared" si="13"/>
        <v>0</v>
      </c>
      <c r="J256" s="37"/>
      <c r="K256" s="27">
        <v>1500</v>
      </c>
      <c r="L256" s="37"/>
    </row>
    <row r="257" spans="1:12" ht="15" customHeight="1" x14ac:dyDescent="0.25">
      <c r="A257" s="44" t="s">
        <v>102</v>
      </c>
      <c r="B257" s="44"/>
      <c r="C257" s="45">
        <v>3054.35</v>
      </c>
      <c r="D257" s="6"/>
      <c r="E257" s="6">
        <v>500</v>
      </c>
      <c r="F257" s="6"/>
      <c r="G257" s="15">
        <f t="shared" si="12"/>
        <v>2554.35</v>
      </c>
      <c r="H257" s="6"/>
      <c r="I257" s="116">
        <f t="shared" si="13"/>
        <v>6.1086999999999998</v>
      </c>
      <c r="J257" s="37"/>
      <c r="K257" s="27">
        <v>1000</v>
      </c>
      <c r="L257" s="37"/>
    </row>
    <row r="258" spans="1:12" ht="15" customHeight="1" x14ac:dyDescent="0.25">
      <c r="A258" s="44" t="s">
        <v>103</v>
      </c>
      <c r="B258" s="44"/>
      <c r="C258" s="45">
        <v>390.77</v>
      </c>
      <c r="D258" s="6"/>
      <c r="E258" s="6">
        <v>500</v>
      </c>
      <c r="F258" s="6"/>
      <c r="G258" s="15">
        <f t="shared" si="12"/>
        <v>-109.23000000000002</v>
      </c>
      <c r="H258" s="6"/>
      <c r="I258" s="116">
        <f t="shared" si="13"/>
        <v>0.78154000000000001</v>
      </c>
      <c r="J258" s="37"/>
      <c r="K258" s="27">
        <v>100</v>
      </c>
      <c r="L258" s="37"/>
    </row>
    <row r="259" spans="1:12" ht="15" customHeight="1" x14ac:dyDescent="0.25">
      <c r="A259" s="44" t="s">
        <v>173</v>
      </c>
      <c r="B259" s="44"/>
      <c r="C259" s="29">
        <v>2300</v>
      </c>
      <c r="D259" s="6"/>
      <c r="E259" s="16">
        <v>10000</v>
      </c>
      <c r="F259" s="6"/>
      <c r="G259" s="119">
        <f t="shared" si="12"/>
        <v>-7700</v>
      </c>
      <c r="H259" s="6"/>
      <c r="I259" s="117">
        <f t="shared" si="13"/>
        <v>0.23</v>
      </c>
      <c r="J259" s="37"/>
      <c r="K259" s="29">
        <v>5000</v>
      </c>
      <c r="L259" s="37"/>
    </row>
    <row r="260" spans="1:12" ht="15" customHeight="1" x14ac:dyDescent="0.25">
      <c r="A260" s="55" t="s">
        <v>135</v>
      </c>
      <c r="B260" s="55"/>
      <c r="C260" s="110">
        <f>SUM(C254:C259)</f>
        <v>24304.239999999998</v>
      </c>
      <c r="D260" s="110"/>
      <c r="E260" s="110">
        <f>SUM(E254:E259)</f>
        <v>38410</v>
      </c>
      <c r="F260" s="110"/>
      <c r="G260" s="110">
        <f>SUM(G254:G259)</f>
        <v>-14105.759999999998</v>
      </c>
      <c r="H260" s="110"/>
      <c r="I260" s="122">
        <f t="shared" si="13"/>
        <v>0.63275813590210872</v>
      </c>
      <c r="J260" s="57"/>
      <c r="K260" s="28">
        <f>SUM(K254:K259)</f>
        <v>42950</v>
      </c>
      <c r="L260" s="37"/>
    </row>
    <row r="261" spans="1:12" s="3" customFormat="1" ht="17.25" customHeight="1" x14ac:dyDescent="0.25">
      <c r="A261" s="55"/>
      <c r="B261" s="55"/>
      <c r="C261" s="12"/>
      <c r="D261" s="12"/>
      <c r="E261" s="12"/>
      <c r="F261" s="12"/>
      <c r="G261" s="12"/>
      <c r="H261" s="12"/>
      <c r="I261" s="12"/>
      <c r="J261" s="2"/>
      <c r="K261" s="30"/>
      <c r="L261" s="37"/>
    </row>
    <row r="262" spans="1:12" s="3" customFormat="1" ht="17.25" customHeight="1" x14ac:dyDescent="0.25">
      <c r="A262" s="55" t="s">
        <v>124</v>
      </c>
      <c r="B262" s="55"/>
      <c r="C262" s="12"/>
      <c r="D262" s="12"/>
      <c r="E262" s="12"/>
      <c r="F262" s="12"/>
      <c r="G262" s="12"/>
      <c r="H262" s="12"/>
      <c r="I262" s="12"/>
      <c r="J262" s="2"/>
      <c r="K262" s="30"/>
      <c r="L262" s="37"/>
    </row>
    <row r="263" spans="1:12" s="3" customFormat="1" ht="17.25" customHeight="1" x14ac:dyDescent="0.25">
      <c r="A263" s="154" t="s">
        <v>221</v>
      </c>
      <c r="B263" s="155"/>
      <c r="C263" s="156"/>
      <c r="D263" s="156"/>
      <c r="E263" s="156"/>
      <c r="F263" s="156"/>
      <c r="G263" s="156"/>
      <c r="H263" s="156"/>
      <c r="I263" s="156"/>
      <c r="J263" s="156"/>
      <c r="K263" s="157"/>
      <c r="L263" s="37"/>
    </row>
    <row r="264" spans="1:12" s="3" customFormat="1" ht="17.25" customHeight="1" x14ac:dyDescent="0.25">
      <c r="A264" s="158"/>
      <c r="B264" s="159"/>
      <c r="C264" s="159"/>
      <c r="D264" s="159"/>
      <c r="E264" s="159"/>
      <c r="F264" s="159"/>
      <c r="G264" s="159"/>
      <c r="H264" s="159"/>
      <c r="I264" s="159"/>
      <c r="J264" s="159"/>
      <c r="K264" s="160"/>
      <c r="L264" s="37"/>
    </row>
    <row r="265" spans="1:12" s="3" customFormat="1" ht="17.25" customHeight="1" x14ac:dyDescent="0.25">
      <c r="A265" s="161"/>
      <c r="B265" s="162"/>
      <c r="C265" s="162"/>
      <c r="D265" s="162"/>
      <c r="E265" s="162"/>
      <c r="F265" s="162"/>
      <c r="G265" s="162"/>
      <c r="H265" s="162"/>
      <c r="I265" s="162"/>
      <c r="J265" s="162"/>
      <c r="K265" s="163"/>
      <c r="L265" s="37"/>
    </row>
    <row r="266" spans="1:12" ht="29.4" customHeight="1" x14ac:dyDescent="0.25">
      <c r="A266" s="92"/>
      <c r="B266" s="92"/>
      <c r="C266" s="6"/>
      <c r="D266" s="6"/>
      <c r="E266" s="6"/>
      <c r="F266" s="6"/>
      <c r="G266" s="6"/>
      <c r="H266" s="6"/>
      <c r="I266" s="45"/>
      <c r="J266" s="37"/>
      <c r="K266" s="27"/>
      <c r="L266" s="37"/>
    </row>
    <row r="267" spans="1:12" ht="18" customHeight="1" x14ac:dyDescent="0.25">
      <c r="A267" s="91" t="s">
        <v>15</v>
      </c>
      <c r="B267" s="91"/>
      <c r="C267" s="6"/>
      <c r="D267" s="6"/>
      <c r="E267" s="6"/>
      <c r="F267" s="6"/>
      <c r="G267" s="6"/>
      <c r="H267" s="6"/>
      <c r="I267" s="45"/>
      <c r="J267" s="37"/>
      <c r="K267" s="27"/>
      <c r="L267" s="37"/>
    </row>
    <row r="268" spans="1:12" s="3" customFormat="1" ht="18" customHeight="1" x14ac:dyDescent="0.25">
      <c r="A268" s="93"/>
      <c r="B268" s="93"/>
      <c r="C268" s="112" t="s">
        <v>165</v>
      </c>
      <c r="D268" s="85"/>
      <c r="E268" s="17" t="s">
        <v>166</v>
      </c>
      <c r="F268" s="85"/>
      <c r="G268" s="64" t="s">
        <v>1</v>
      </c>
      <c r="H268" s="85"/>
      <c r="I268" s="17" t="s">
        <v>167</v>
      </c>
      <c r="J268" s="86"/>
      <c r="K268" s="68" t="s">
        <v>3</v>
      </c>
      <c r="L268" s="37"/>
    </row>
    <row r="269" spans="1:12" ht="15" customHeight="1" x14ac:dyDescent="0.25">
      <c r="A269" s="44" t="s">
        <v>138</v>
      </c>
      <c r="B269" s="44"/>
      <c r="C269" s="6">
        <v>1601.54</v>
      </c>
      <c r="D269" s="6"/>
      <c r="E269" s="6">
        <v>9189</v>
      </c>
      <c r="F269" s="6"/>
      <c r="G269" s="33">
        <f>+C269-E269</f>
        <v>-7587.46</v>
      </c>
      <c r="H269" s="6"/>
      <c r="I269" s="113">
        <f>+C269/E269</f>
        <v>0.17428882359342693</v>
      </c>
      <c r="J269" s="37"/>
      <c r="K269" s="27">
        <v>4000</v>
      </c>
      <c r="L269" s="37"/>
    </row>
    <row r="270" spans="1:12" ht="15" customHeight="1" x14ac:dyDescent="0.25">
      <c r="A270" s="44" t="s">
        <v>104</v>
      </c>
      <c r="B270" s="44"/>
      <c r="C270" s="6">
        <v>122.52</v>
      </c>
      <c r="D270" s="6"/>
      <c r="E270" s="6">
        <v>702.96</v>
      </c>
      <c r="F270" s="6"/>
      <c r="G270" s="33">
        <f t="shared" ref="G270:G280" si="14">+C270-E270</f>
        <v>-580.44000000000005</v>
      </c>
      <c r="H270" s="6"/>
      <c r="I270" s="113">
        <f t="shared" ref="I270:I281" si="15">+C270/E270</f>
        <v>0.17429156708774324</v>
      </c>
      <c r="J270" s="37"/>
      <c r="K270" s="27">
        <v>459</v>
      </c>
      <c r="L270" s="37"/>
    </row>
    <row r="271" spans="1:12" ht="15" customHeight="1" x14ac:dyDescent="0.25">
      <c r="A271" s="44" t="s">
        <v>222</v>
      </c>
      <c r="B271" s="44"/>
      <c r="C271" s="6">
        <v>198.72</v>
      </c>
      <c r="D271" s="6"/>
      <c r="E271" s="6">
        <v>2500</v>
      </c>
      <c r="F271" s="6"/>
      <c r="G271" s="33">
        <f t="shared" si="14"/>
        <v>-2301.2800000000002</v>
      </c>
      <c r="H271" s="6"/>
      <c r="I271" s="113">
        <f t="shared" si="15"/>
        <v>7.9488000000000003E-2</v>
      </c>
      <c r="J271" s="37"/>
      <c r="K271" s="27">
        <v>1700</v>
      </c>
      <c r="L271" s="37"/>
    </row>
    <row r="272" spans="1:12" ht="15" customHeight="1" x14ac:dyDescent="0.25">
      <c r="A272" s="44" t="s">
        <v>105</v>
      </c>
      <c r="B272" s="44"/>
      <c r="C272" s="6">
        <v>11507.42</v>
      </c>
      <c r="D272" s="6"/>
      <c r="E272" s="6">
        <v>4500</v>
      </c>
      <c r="F272" s="6"/>
      <c r="G272" s="33">
        <f t="shared" si="14"/>
        <v>7007.42</v>
      </c>
      <c r="H272" s="7"/>
      <c r="I272" s="113">
        <f t="shared" si="15"/>
        <v>2.5572044444444444</v>
      </c>
      <c r="J272" s="37"/>
      <c r="K272" s="27">
        <v>3500</v>
      </c>
      <c r="L272" s="37"/>
    </row>
    <row r="273" spans="1:12" ht="15" customHeight="1" x14ac:dyDescent="0.25">
      <c r="A273" s="44" t="s">
        <v>174</v>
      </c>
      <c r="B273" s="44"/>
      <c r="C273" s="6">
        <v>275.62</v>
      </c>
      <c r="D273" s="6"/>
      <c r="E273" s="6">
        <v>0</v>
      </c>
      <c r="F273" s="6"/>
      <c r="G273" s="33">
        <f t="shared" si="14"/>
        <v>275.62</v>
      </c>
      <c r="H273" s="7"/>
      <c r="I273" s="113" t="s">
        <v>2</v>
      </c>
      <c r="J273" s="37"/>
      <c r="K273" s="27">
        <v>1000</v>
      </c>
      <c r="L273" s="37"/>
    </row>
    <row r="274" spans="1:12" s="20" customFormat="1" ht="15" customHeight="1" x14ac:dyDescent="0.25">
      <c r="A274" s="44" t="s">
        <v>175</v>
      </c>
      <c r="B274" s="44"/>
      <c r="C274" s="6">
        <v>0</v>
      </c>
      <c r="D274" s="6"/>
      <c r="E274" s="6">
        <v>0</v>
      </c>
      <c r="F274" s="6"/>
      <c r="G274" s="33">
        <f t="shared" si="14"/>
        <v>0</v>
      </c>
      <c r="H274" s="7"/>
      <c r="I274" s="113" t="s">
        <v>2</v>
      </c>
      <c r="J274" s="106"/>
      <c r="K274" s="27">
        <v>6000</v>
      </c>
      <c r="L274" s="106"/>
    </row>
    <row r="275" spans="1:12" ht="15" customHeight="1" x14ac:dyDescent="0.25">
      <c r="A275" s="44" t="s">
        <v>106</v>
      </c>
      <c r="B275" s="44"/>
      <c r="C275" s="6">
        <v>0</v>
      </c>
      <c r="D275" s="6"/>
      <c r="E275" s="6">
        <v>120</v>
      </c>
      <c r="F275" s="6"/>
      <c r="G275" s="33">
        <f t="shared" si="14"/>
        <v>-120</v>
      </c>
      <c r="H275" s="6"/>
      <c r="I275" s="113">
        <f t="shared" si="15"/>
        <v>0</v>
      </c>
      <c r="J275" s="37"/>
      <c r="K275" s="27">
        <v>0</v>
      </c>
      <c r="L275" s="37"/>
    </row>
    <row r="276" spans="1:12" ht="15" customHeight="1" x14ac:dyDescent="0.25">
      <c r="A276" s="44" t="s">
        <v>107</v>
      </c>
      <c r="B276" s="44"/>
      <c r="C276" s="6">
        <v>2286.4699999999998</v>
      </c>
      <c r="D276" s="6"/>
      <c r="E276" s="6">
        <v>3500</v>
      </c>
      <c r="F276" s="6"/>
      <c r="G276" s="33">
        <f t="shared" si="14"/>
        <v>-1213.5300000000002</v>
      </c>
      <c r="H276" s="6"/>
      <c r="I276" s="113">
        <f t="shared" si="15"/>
        <v>0.65327714285714278</v>
      </c>
      <c r="J276" s="37"/>
      <c r="K276" s="27">
        <v>2500</v>
      </c>
      <c r="L276" s="37"/>
    </row>
    <row r="277" spans="1:12" ht="15" customHeight="1" x14ac:dyDescent="0.25">
      <c r="A277" s="44" t="s">
        <v>223</v>
      </c>
      <c r="B277" s="46"/>
      <c r="C277" s="6">
        <v>9776.51</v>
      </c>
      <c r="D277" s="6"/>
      <c r="E277" s="6">
        <v>2000</v>
      </c>
      <c r="F277" s="6"/>
      <c r="G277" s="33">
        <f t="shared" si="14"/>
        <v>7776.51</v>
      </c>
      <c r="H277" s="7"/>
      <c r="I277" s="113">
        <f t="shared" si="15"/>
        <v>4.888255</v>
      </c>
      <c r="J277" s="37"/>
      <c r="K277" s="27">
        <v>4000</v>
      </c>
      <c r="L277" s="37"/>
    </row>
    <row r="278" spans="1:12" ht="15" customHeight="1" x14ac:dyDescent="0.25">
      <c r="A278" s="44" t="s">
        <v>224</v>
      </c>
      <c r="B278" s="46"/>
      <c r="C278" s="6">
        <v>11515.49</v>
      </c>
      <c r="D278" s="6"/>
      <c r="E278" s="6">
        <v>2526</v>
      </c>
      <c r="F278" s="6"/>
      <c r="G278" s="33">
        <f t="shared" si="14"/>
        <v>8989.49</v>
      </c>
      <c r="H278" s="7"/>
      <c r="I278" s="113">
        <f t="shared" si="15"/>
        <v>4.5587846397466345</v>
      </c>
      <c r="J278" s="37"/>
      <c r="K278" s="27">
        <v>1500</v>
      </c>
      <c r="L278" s="37"/>
    </row>
    <row r="279" spans="1:12" ht="15" customHeight="1" x14ac:dyDescent="0.25">
      <c r="A279" s="44" t="s">
        <v>108</v>
      </c>
      <c r="B279" s="44"/>
      <c r="C279" s="6">
        <v>869.93</v>
      </c>
      <c r="D279" s="6"/>
      <c r="E279" s="6">
        <v>1000</v>
      </c>
      <c r="F279" s="6"/>
      <c r="G279" s="33">
        <f t="shared" si="14"/>
        <v>-130.07000000000005</v>
      </c>
      <c r="H279" s="7"/>
      <c r="I279" s="113">
        <f t="shared" si="15"/>
        <v>0.86992999999999998</v>
      </c>
      <c r="J279" s="37"/>
      <c r="K279" s="27">
        <v>1000</v>
      </c>
      <c r="L279" s="37"/>
    </row>
    <row r="280" spans="1:12" s="20" customFormat="1" ht="15" customHeight="1" x14ac:dyDescent="0.25">
      <c r="A280" s="44" t="s">
        <v>176</v>
      </c>
      <c r="B280" s="44"/>
      <c r="C280" s="16">
        <v>0</v>
      </c>
      <c r="D280" s="6"/>
      <c r="E280" s="16">
        <v>0</v>
      </c>
      <c r="F280" s="6"/>
      <c r="G280" s="34">
        <f t="shared" si="14"/>
        <v>0</v>
      </c>
      <c r="H280" s="7"/>
      <c r="I280" s="118" t="s">
        <v>2</v>
      </c>
      <c r="J280" s="106"/>
      <c r="K280" s="29">
        <v>600</v>
      </c>
      <c r="L280" s="106"/>
    </row>
    <row r="281" spans="1:12" ht="15" customHeight="1" x14ac:dyDescent="0.25">
      <c r="A281" s="94" t="s">
        <v>262</v>
      </c>
      <c r="B281" s="94"/>
      <c r="C281" s="107">
        <f>SUM(C269:C280)</f>
        <v>38154.22</v>
      </c>
      <c r="D281" s="107"/>
      <c r="E281" s="107">
        <f>SUM(E269:E280)</f>
        <v>26037.96</v>
      </c>
      <c r="F281" s="107"/>
      <c r="G281" s="107">
        <f>SUM(G269:G280)</f>
        <v>12116.26</v>
      </c>
      <c r="H281" s="107"/>
      <c r="I281" s="123">
        <f t="shared" si="15"/>
        <v>1.4653306172987439</v>
      </c>
      <c r="J281" s="124"/>
      <c r="K281" s="28">
        <f>SUM(K269:K280)</f>
        <v>26259</v>
      </c>
      <c r="L281" s="37"/>
    </row>
    <row r="282" spans="1:12" s="3" customFormat="1" ht="18.75" customHeight="1" x14ac:dyDescent="0.25">
      <c r="A282" s="94"/>
      <c r="B282" s="94"/>
      <c r="C282" s="89"/>
      <c r="D282" s="89"/>
      <c r="E282" s="89"/>
      <c r="F282" s="89"/>
      <c r="G282" s="89"/>
      <c r="H282" s="89"/>
      <c r="I282" s="89"/>
      <c r="J282" s="88"/>
      <c r="K282" s="30"/>
      <c r="L282" s="37"/>
    </row>
    <row r="283" spans="1:12" s="3" customFormat="1" ht="18.75" customHeight="1" x14ac:dyDescent="0.25">
      <c r="A283" s="94" t="s">
        <v>123</v>
      </c>
      <c r="B283" s="94"/>
      <c r="C283" s="89"/>
      <c r="D283" s="89"/>
      <c r="E283" s="89"/>
      <c r="F283" s="89"/>
      <c r="G283" s="89"/>
      <c r="H283" s="89"/>
      <c r="I283" s="89"/>
      <c r="J283" s="88"/>
      <c r="K283" s="30"/>
      <c r="L283" s="37"/>
    </row>
    <row r="284" spans="1:12" s="3" customFormat="1" ht="18.75" customHeight="1" x14ac:dyDescent="0.25">
      <c r="A284" s="152"/>
      <c r="B284" s="153"/>
      <c r="C284" s="144"/>
      <c r="D284" s="144"/>
      <c r="E284" s="144"/>
      <c r="F284" s="144"/>
      <c r="G284" s="144"/>
      <c r="H284" s="144"/>
      <c r="I284" s="144"/>
      <c r="J284" s="144"/>
      <c r="K284" s="145"/>
      <c r="L284" s="37"/>
    </row>
    <row r="285" spans="1:12" s="3" customFormat="1" ht="18.75" customHeight="1" x14ac:dyDescent="0.25">
      <c r="A285" s="146"/>
      <c r="B285" s="147"/>
      <c r="C285" s="147"/>
      <c r="D285" s="147"/>
      <c r="E285" s="147"/>
      <c r="F285" s="147"/>
      <c r="G285" s="147"/>
      <c r="H285" s="147"/>
      <c r="I285" s="147"/>
      <c r="J285" s="147"/>
      <c r="K285" s="148"/>
      <c r="L285" s="37"/>
    </row>
    <row r="286" spans="1:12" s="3" customFormat="1" ht="18.75" customHeight="1" x14ac:dyDescent="0.25">
      <c r="A286" s="149"/>
      <c r="B286" s="150"/>
      <c r="C286" s="150"/>
      <c r="D286" s="150"/>
      <c r="E286" s="150"/>
      <c r="F286" s="150"/>
      <c r="G286" s="150"/>
      <c r="H286" s="150"/>
      <c r="I286" s="150"/>
      <c r="J286" s="150"/>
      <c r="K286" s="151"/>
      <c r="L286" s="37"/>
    </row>
    <row r="287" spans="1:12" s="20" customFormat="1" ht="18.75" customHeight="1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4.4" customHeight="1" x14ac:dyDescent="0.25">
      <c r="A288" s="95"/>
      <c r="B288" s="95"/>
      <c r="C288" s="6"/>
      <c r="D288" s="6"/>
      <c r="E288" s="6" t="s">
        <v>2</v>
      </c>
      <c r="F288" s="6"/>
      <c r="G288" s="7" t="s">
        <v>2</v>
      </c>
      <c r="H288" s="7"/>
      <c r="I288" s="45"/>
      <c r="J288" s="37"/>
      <c r="K288" s="27"/>
      <c r="L288" s="37"/>
    </row>
    <row r="289" spans="1:12" ht="16.5" customHeight="1" x14ac:dyDescent="0.25">
      <c r="B289" s="91"/>
      <c r="C289" s="47"/>
      <c r="D289" s="47"/>
      <c r="E289" s="47"/>
      <c r="F289" s="47"/>
      <c r="G289" s="47"/>
      <c r="H289" s="47"/>
      <c r="I289" s="47"/>
      <c r="J289" s="37"/>
      <c r="K289" s="27"/>
      <c r="L289" s="37"/>
    </row>
    <row r="290" spans="1:12" s="3" customFormat="1" ht="16.5" customHeight="1" x14ac:dyDescent="0.25">
      <c r="A290" s="91" t="s">
        <v>263</v>
      </c>
      <c r="B290" s="91"/>
      <c r="C290" s="112" t="s">
        <v>165</v>
      </c>
      <c r="D290" s="85"/>
      <c r="E290" s="17" t="s">
        <v>166</v>
      </c>
      <c r="F290" s="85"/>
      <c r="G290" s="64" t="s">
        <v>1</v>
      </c>
      <c r="H290" s="85"/>
      <c r="I290" s="17" t="s">
        <v>167</v>
      </c>
      <c r="J290" s="86"/>
      <c r="K290" s="68" t="s">
        <v>3</v>
      </c>
      <c r="L290" s="37"/>
    </row>
    <row r="291" spans="1:12" s="3" customFormat="1" ht="15" customHeight="1" x14ac:dyDescent="0.25">
      <c r="A291" s="91"/>
      <c r="B291" s="91"/>
      <c r="C291" s="96"/>
      <c r="D291" s="47"/>
      <c r="E291" s="47"/>
      <c r="F291" s="47"/>
      <c r="G291" s="47"/>
      <c r="H291" s="47"/>
      <c r="I291" s="47"/>
      <c r="J291" s="37"/>
      <c r="K291" s="27"/>
      <c r="L291" s="37"/>
    </row>
    <row r="292" spans="1:12" ht="15" customHeight="1" x14ac:dyDescent="0.25">
      <c r="A292" s="100" t="s">
        <v>264</v>
      </c>
      <c r="B292" s="95"/>
      <c r="C292" s="52">
        <v>56669.22</v>
      </c>
      <c r="D292" s="6"/>
      <c r="E292" s="138">
        <v>69000</v>
      </c>
      <c r="F292" s="6"/>
      <c r="G292" s="16">
        <f>+C292-E292</f>
        <v>-12330.779999999999</v>
      </c>
      <c r="H292" s="6"/>
      <c r="I292" s="118">
        <f t="shared" ref="I292:I293" si="16">+C292/E292</f>
        <v>0.82129304347826093</v>
      </c>
      <c r="J292" s="37"/>
      <c r="K292" s="29">
        <v>56669.22</v>
      </c>
      <c r="L292" s="37"/>
    </row>
    <row r="293" spans="1:12" ht="15" customHeight="1" x14ac:dyDescent="0.25">
      <c r="A293" s="62" t="s">
        <v>265</v>
      </c>
      <c r="B293" s="62"/>
      <c r="C293" s="107">
        <f>+C292</f>
        <v>56669.22</v>
      </c>
      <c r="D293" s="110"/>
      <c r="E293" s="139">
        <f>+E292</f>
        <v>69000</v>
      </c>
      <c r="F293" s="110"/>
      <c r="G293" s="110">
        <f>+G292</f>
        <v>-12330.779999999999</v>
      </c>
      <c r="H293" s="110"/>
      <c r="I293" s="125">
        <f t="shared" si="16"/>
        <v>0.82129304347826093</v>
      </c>
      <c r="J293" s="57"/>
      <c r="K293" s="28">
        <f>+K292</f>
        <v>56669.22</v>
      </c>
      <c r="L293" s="37"/>
    </row>
    <row r="294" spans="1:12" ht="15" customHeight="1" x14ac:dyDescent="0.25">
      <c r="A294" s="97"/>
      <c r="B294" s="97"/>
      <c r="C294" s="45"/>
      <c r="D294" s="6"/>
      <c r="E294" s="6"/>
      <c r="F294" s="6"/>
      <c r="G294" s="6"/>
      <c r="H294" s="6"/>
      <c r="I294" s="45"/>
      <c r="J294" s="37"/>
      <c r="K294" s="27"/>
      <c r="L294" s="37"/>
    </row>
    <row r="295" spans="1:12" ht="15" customHeight="1" x14ac:dyDescent="0.25">
      <c r="A295" s="62" t="s">
        <v>139</v>
      </c>
      <c r="B295" s="62"/>
      <c r="C295" s="96"/>
      <c r="D295" s="47"/>
      <c r="E295" s="47"/>
      <c r="F295" s="47"/>
      <c r="G295" s="47"/>
      <c r="H295" s="47"/>
      <c r="I295" s="47"/>
      <c r="J295" s="37"/>
      <c r="K295" s="27"/>
      <c r="L295" s="37"/>
    </row>
    <row r="296" spans="1:12" ht="15" customHeight="1" x14ac:dyDescent="0.25">
      <c r="A296" s="44" t="s">
        <v>109</v>
      </c>
      <c r="B296" s="44"/>
      <c r="C296" s="45">
        <v>500</v>
      </c>
      <c r="D296" s="6"/>
      <c r="E296" s="6">
        <v>1220</v>
      </c>
      <c r="F296" s="6"/>
      <c r="G296" s="75">
        <f>+C296-E296</f>
        <v>-720</v>
      </c>
      <c r="H296" s="6"/>
      <c r="I296" s="113">
        <f>+C296/E296</f>
        <v>0.4098360655737705</v>
      </c>
      <c r="J296" s="37"/>
      <c r="K296" s="27">
        <v>1200</v>
      </c>
      <c r="L296" s="37"/>
    </row>
    <row r="297" spans="1:12" ht="15" customHeight="1" x14ac:dyDescent="0.25">
      <c r="A297" s="44" t="s">
        <v>225</v>
      </c>
      <c r="B297" s="46"/>
      <c r="C297" s="52">
        <v>54774.720000000001</v>
      </c>
      <c r="D297" s="6"/>
      <c r="E297" s="16">
        <v>27310</v>
      </c>
      <c r="F297" s="6"/>
      <c r="G297" s="98">
        <f>+C297-E297</f>
        <v>27464.720000000001</v>
      </c>
      <c r="H297" s="7"/>
      <c r="I297" s="118">
        <f>+C297/E297</f>
        <v>2.0056653240571221</v>
      </c>
      <c r="J297" s="37"/>
      <c r="K297" s="29">
        <v>36510</v>
      </c>
      <c r="L297" s="37"/>
    </row>
    <row r="298" spans="1:12" ht="15" customHeight="1" x14ac:dyDescent="0.25">
      <c r="A298" s="47" t="s">
        <v>140</v>
      </c>
      <c r="B298" s="47"/>
      <c r="C298" s="131">
        <f>+C297+C296</f>
        <v>55274.720000000001</v>
      </c>
      <c r="D298" s="131"/>
      <c r="E298" s="131">
        <f>+E297+E296</f>
        <v>28530</v>
      </c>
      <c r="F298" s="131"/>
      <c r="G298" s="131">
        <f>+G297+G296</f>
        <v>26744.720000000001</v>
      </c>
      <c r="H298" s="131"/>
      <c r="I298" s="137">
        <f>+C298/E298</f>
        <v>1.9374244654749386</v>
      </c>
      <c r="J298" s="124"/>
      <c r="K298" s="28">
        <f>+K297+K296</f>
        <v>37710</v>
      </c>
      <c r="L298" s="37"/>
    </row>
    <row r="299" spans="1:12" ht="15" customHeight="1" x14ac:dyDescent="0.25">
      <c r="A299" s="92" t="s">
        <v>183</v>
      </c>
      <c r="B299" s="92"/>
      <c r="C299" s="89"/>
      <c r="D299" s="89"/>
      <c r="E299" s="30"/>
      <c r="F299" s="89"/>
      <c r="G299" s="89"/>
      <c r="H299" s="89"/>
      <c r="I299" s="89"/>
      <c r="J299" s="88"/>
      <c r="K299" s="30"/>
      <c r="L299" s="37"/>
    </row>
    <row r="300" spans="1:12" s="20" customFormat="1" ht="15" customHeight="1" x14ac:dyDescent="0.25">
      <c r="A300" s="92"/>
      <c r="B300" s="92"/>
      <c r="C300" s="127"/>
      <c r="D300" s="127"/>
      <c r="E300" s="30"/>
      <c r="F300" s="127"/>
      <c r="G300" s="127"/>
      <c r="H300" s="127"/>
      <c r="I300" s="127"/>
      <c r="J300" s="88"/>
      <c r="K300" s="30"/>
      <c r="L300" s="126"/>
    </row>
    <row r="301" spans="1:12" s="20" customFormat="1" ht="15" customHeight="1" x14ac:dyDescent="0.25">
      <c r="A301" s="92"/>
      <c r="B301" s="92"/>
      <c r="C301" s="132"/>
      <c r="D301" s="132"/>
      <c r="E301" s="30"/>
      <c r="F301" s="132"/>
      <c r="G301" s="132"/>
      <c r="H301" s="132"/>
      <c r="I301" s="132"/>
      <c r="J301" s="88"/>
      <c r="K301" s="30"/>
      <c r="L301" s="130"/>
    </row>
    <row r="302" spans="1:12" s="20" customFormat="1" ht="15" customHeight="1" x14ac:dyDescent="0.25">
      <c r="A302" s="92"/>
      <c r="B302" s="92"/>
      <c r="C302" s="112" t="s">
        <v>165</v>
      </c>
      <c r="D302" s="85"/>
      <c r="E302" s="17" t="s">
        <v>166</v>
      </c>
      <c r="F302" s="85"/>
      <c r="G302" s="64" t="s">
        <v>1</v>
      </c>
      <c r="H302" s="85"/>
      <c r="I302" s="17" t="s">
        <v>167</v>
      </c>
      <c r="J302" s="86"/>
      <c r="K302" s="68" t="s">
        <v>3</v>
      </c>
      <c r="L302" s="130"/>
    </row>
    <row r="303" spans="1:12" s="20" customFormat="1" ht="15" customHeight="1" x14ac:dyDescent="0.25">
      <c r="A303" s="93" t="s">
        <v>177</v>
      </c>
      <c r="B303" s="92"/>
      <c r="C303" s="127"/>
      <c r="D303" s="127"/>
      <c r="E303" s="30"/>
      <c r="F303" s="127"/>
      <c r="G303" s="127"/>
      <c r="H303" s="127"/>
      <c r="I303" s="127"/>
      <c r="J303" s="88"/>
      <c r="K303" s="30"/>
      <c r="L303" s="126"/>
    </row>
    <row r="304" spans="1:12" s="20" customFormat="1" ht="15" customHeight="1" x14ac:dyDescent="0.25">
      <c r="A304" s="92" t="s">
        <v>226</v>
      </c>
      <c r="B304" s="92"/>
      <c r="C304" s="127">
        <v>3600</v>
      </c>
      <c r="D304" s="127"/>
      <c r="E304" s="30"/>
      <c r="F304" s="127"/>
      <c r="G304" s="127"/>
      <c r="H304" s="127"/>
      <c r="I304" s="127"/>
      <c r="J304" s="88"/>
      <c r="K304" s="30"/>
      <c r="L304" s="126"/>
    </row>
    <row r="305" spans="1:12" s="20" customFormat="1" ht="15" customHeight="1" x14ac:dyDescent="0.25">
      <c r="A305" s="92" t="s">
        <v>227</v>
      </c>
      <c r="B305" s="92"/>
      <c r="C305" s="127">
        <v>163471.81</v>
      </c>
      <c r="D305" s="127"/>
      <c r="E305" s="30">
        <v>10000</v>
      </c>
      <c r="F305" s="127"/>
      <c r="G305" s="127">
        <f>+C305-E305</f>
        <v>153471.81</v>
      </c>
      <c r="H305" s="127"/>
      <c r="I305" s="120">
        <f>+C305/E305</f>
        <v>16.347180999999999</v>
      </c>
      <c r="J305" s="88"/>
      <c r="K305" s="30">
        <v>52359</v>
      </c>
      <c r="L305" s="126"/>
    </row>
    <row r="306" spans="1:12" s="20" customFormat="1" ht="15" customHeight="1" x14ac:dyDescent="0.25">
      <c r="A306" s="92" t="s">
        <v>266</v>
      </c>
      <c r="B306" s="92"/>
      <c r="C306" s="127">
        <v>0</v>
      </c>
      <c r="D306" s="127"/>
      <c r="E306" s="30">
        <v>500</v>
      </c>
      <c r="F306" s="127"/>
      <c r="G306" s="132">
        <f t="shared" ref="G306:G311" si="17">+C306-E306</f>
        <v>-500</v>
      </c>
      <c r="H306" s="127"/>
      <c r="I306" s="120">
        <f t="shared" ref="I306:I311" si="18">+C306/E306</f>
        <v>0</v>
      </c>
      <c r="J306" s="88"/>
      <c r="K306" s="30"/>
      <c r="L306" s="126"/>
    </row>
    <row r="307" spans="1:12" s="20" customFormat="1" ht="15" customHeight="1" x14ac:dyDescent="0.25">
      <c r="A307" s="92" t="s">
        <v>228</v>
      </c>
      <c r="B307" s="92"/>
      <c r="C307" s="127">
        <v>0</v>
      </c>
      <c r="D307" s="127"/>
      <c r="E307" s="30">
        <v>5000</v>
      </c>
      <c r="F307" s="127"/>
      <c r="G307" s="132">
        <f t="shared" si="17"/>
        <v>-5000</v>
      </c>
      <c r="H307" s="127"/>
      <c r="I307" s="120">
        <f t="shared" si="18"/>
        <v>0</v>
      </c>
      <c r="J307" s="88"/>
      <c r="K307" s="30"/>
      <c r="L307" s="126"/>
    </row>
    <row r="308" spans="1:12" s="20" customFormat="1" ht="15" customHeight="1" x14ac:dyDescent="0.25">
      <c r="A308" s="92" t="s">
        <v>229</v>
      </c>
      <c r="B308" s="92"/>
      <c r="C308" s="127">
        <v>0</v>
      </c>
      <c r="D308" s="127"/>
      <c r="E308" s="30">
        <v>2000</v>
      </c>
      <c r="F308" s="127"/>
      <c r="G308" s="132">
        <f t="shared" si="17"/>
        <v>-2000</v>
      </c>
      <c r="H308" s="127"/>
      <c r="I308" s="120">
        <f t="shared" si="18"/>
        <v>0</v>
      </c>
      <c r="J308" s="88"/>
      <c r="K308" s="30"/>
      <c r="L308" s="126"/>
    </row>
    <row r="309" spans="1:12" s="20" customFormat="1" ht="15" customHeight="1" x14ac:dyDescent="0.25">
      <c r="A309" s="92" t="s">
        <v>230</v>
      </c>
      <c r="B309" s="92"/>
      <c r="C309" s="127">
        <v>60</v>
      </c>
      <c r="D309" s="127"/>
      <c r="E309" s="30">
        <v>0</v>
      </c>
      <c r="F309" s="127"/>
      <c r="G309" s="132">
        <f t="shared" si="17"/>
        <v>60</v>
      </c>
      <c r="H309" s="127"/>
      <c r="I309" s="120"/>
      <c r="J309" s="88"/>
      <c r="K309" s="30"/>
      <c r="L309" s="126"/>
    </row>
    <row r="310" spans="1:12" s="20" customFormat="1" ht="15" customHeight="1" x14ac:dyDescent="0.25">
      <c r="A310" s="92" t="s">
        <v>231</v>
      </c>
      <c r="B310" s="92"/>
      <c r="C310" s="135">
        <v>0</v>
      </c>
      <c r="D310" s="127"/>
      <c r="E310" s="39">
        <v>34500</v>
      </c>
      <c r="F310" s="127"/>
      <c r="G310" s="135">
        <f t="shared" si="17"/>
        <v>-34500</v>
      </c>
      <c r="H310" s="127"/>
      <c r="I310" s="136">
        <f t="shared" si="18"/>
        <v>0</v>
      </c>
      <c r="J310" s="88"/>
      <c r="K310" s="39"/>
      <c r="L310" s="126"/>
    </row>
    <row r="311" spans="1:12" s="20" customFormat="1" ht="15" customHeight="1" x14ac:dyDescent="0.25">
      <c r="A311" s="93" t="s">
        <v>179</v>
      </c>
      <c r="B311" s="92"/>
      <c r="C311" s="131">
        <f>SUM(C304:C310)</f>
        <v>167131.81</v>
      </c>
      <c r="D311" s="131"/>
      <c r="E311" s="131">
        <f>SUM(E304:E310)</f>
        <v>52000</v>
      </c>
      <c r="F311" s="131"/>
      <c r="G311" s="131">
        <f t="shared" si="17"/>
        <v>115131.81</v>
      </c>
      <c r="H311" s="131"/>
      <c r="I311" s="134">
        <f t="shared" si="18"/>
        <v>3.2140732692307692</v>
      </c>
      <c r="J311" s="124"/>
      <c r="K311" s="28">
        <f>SUM(K305:K310)</f>
        <v>52359</v>
      </c>
      <c r="L311" s="130"/>
    </row>
    <row r="312" spans="1:12" s="20" customFormat="1" ht="15" customHeight="1" x14ac:dyDescent="0.25">
      <c r="A312" s="92"/>
      <c r="B312" s="92"/>
      <c r="C312" s="127"/>
      <c r="D312" s="127"/>
      <c r="E312" s="30"/>
      <c r="F312" s="127"/>
      <c r="G312" s="127"/>
      <c r="H312" s="127"/>
      <c r="I312" s="127"/>
      <c r="J312" s="88"/>
      <c r="K312" s="30"/>
      <c r="L312" s="126"/>
    </row>
    <row r="313" spans="1:12" s="20" customFormat="1" ht="15" customHeight="1" x14ac:dyDescent="0.25">
      <c r="A313" s="92"/>
      <c r="B313" s="92"/>
      <c r="C313" s="127"/>
      <c r="D313" s="127"/>
      <c r="E313" s="30"/>
      <c r="F313" s="127"/>
      <c r="G313" s="127"/>
      <c r="H313" s="127"/>
      <c r="I313" s="127"/>
      <c r="J313" s="88"/>
      <c r="K313" s="30"/>
      <c r="L313" s="126"/>
    </row>
    <row r="314" spans="1:12" s="20" customFormat="1" ht="15" customHeight="1" x14ac:dyDescent="0.25">
      <c r="A314" s="93" t="s">
        <v>178</v>
      </c>
      <c r="B314" s="92"/>
      <c r="C314" s="127"/>
      <c r="D314" s="127"/>
      <c r="E314" s="30"/>
      <c r="F314" s="127"/>
      <c r="G314" s="127"/>
      <c r="H314" s="127"/>
      <c r="I314" s="127"/>
      <c r="J314" s="88"/>
      <c r="K314" s="30"/>
      <c r="L314" s="126"/>
    </row>
    <row r="315" spans="1:12" s="20" customFormat="1" ht="15" customHeight="1" x14ac:dyDescent="0.25">
      <c r="A315" s="92" t="s">
        <v>232</v>
      </c>
      <c r="B315" s="92"/>
      <c r="C315" s="127">
        <v>0</v>
      </c>
      <c r="D315" s="127"/>
      <c r="E315" s="30">
        <v>1995649</v>
      </c>
      <c r="F315" s="127"/>
      <c r="G315" s="127">
        <v>-1995649</v>
      </c>
      <c r="H315" s="127"/>
      <c r="I315" s="120">
        <f t="shared" ref="I315:I317" si="19">+C315/E315</f>
        <v>0</v>
      </c>
      <c r="J315" s="88"/>
      <c r="K315" s="30">
        <v>1995649</v>
      </c>
      <c r="L315" s="126"/>
    </row>
    <row r="316" spans="1:12" s="20" customFormat="1" ht="15" customHeight="1" x14ac:dyDescent="0.25">
      <c r="A316" s="92" t="s">
        <v>233</v>
      </c>
      <c r="B316" s="92"/>
      <c r="C316" s="135">
        <v>0</v>
      </c>
      <c r="D316" s="127"/>
      <c r="E316" s="39">
        <v>0</v>
      </c>
      <c r="F316" s="127"/>
      <c r="G316" s="135">
        <v>0</v>
      </c>
      <c r="H316" s="127"/>
      <c r="I316" s="136"/>
      <c r="J316" s="88"/>
      <c r="K316" s="39">
        <v>750000</v>
      </c>
      <c r="L316" s="126"/>
    </row>
    <row r="317" spans="1:12" s="20" customFormat="1" ht="15" customHeight="1" x14ac:dyDescent="0.25">
      <c r="A317" s="93" t="s">
        <v>180</v>
      </c>
      <c r="B317" s="92"/>
      <c r="C317" s="131">
        <f>+C316+C315</f>
        <v>0</v>
      </c>
      <c r="D317" s="131"/>
      <c r="E317" s="131">
        <f t="shared" ref="E317:G317" si="20">+E316+E315</f>
        <v>1995649</v>
      </c>
      <c r="F317" s="131">
        <f t="shared" si="20"/>
        <v>0</v>
      </c>
      <c r="G317" s="131">
        <f t="shared" si="20"/>
        <v>-1995649</v>
      </c>
      <c r="H317" s="131"/>
      <c r="I317" s="134">
        <f t="shared" si="19"/>
        <v>0</v>
      </c>
      <c r="J317" s="124"/>
      <c r="K317" s="28">
        <f>SUM(K315:K316)</f>
        <v>2745649</v>
      </c>
      <c r="L317" s="130"/>
    </row>
    <row r="318" spans="1:12" s="20" customFormat="1" ht="15" customHeight="1" x14ac:dyDescent="0.25">
      <c r="A318" s="93"/>
      <c r="B318" s="92"/>
      <c r="C318" s="129"/>
      <c r="D318" s="129"/>
      <c r="E318" s="30"/>
      <c r="F318" s="129"/>
      <c r="G318" s="129"/>
      <c r="H318" s="129"/>
      <c r="I318" s="129"/>
      <c r="J318" s="88"/>
      <c r="K318" s="30"/>
      <c r="L318" s="128"/>
    </row>
    <row r="319" spans="1:12" s="20" customFormat="1" ht="15" customHeight="1" x14ac:dyDescent="0.25">
      <c r="A319" s="93"/>
      <c r="B319" s="92"/>
      <c r="C319" s="129"/>
      <c r="D319" s="129"/>
      <c r="E319" s="30"/>
      <c r="F319" s="129"/>
      <c r="G319" s="129"/>
      <c r="H319" s="129"/>
      <c r="I319" s="129"/>
      <c r="J319" s="88"/>
      <c r="K319" s="30"/>
      <c r="L319" s="128"/>
    </row>
    <row r="320" spans="1:12" s="20" customFormat="1" ht="15" customHeight="1" x14ac:dyDescent="0.25">
      <c r="A320" s="93"/>
      <c r="B320" s="92"/>
      <c r="C320" s="129"/>
      <c r="D320" s="129"/>
      <c r="E320" s="30"/>
      <c r="F320" s="129"/>
      <c r="G320" s="129"/>
      <c r="H320" s="129"/>
      <c r="I320" s="129"/>
      <c r="J320" s="88"/>
      <c r="K320" s="30"/>
      <c r="L320" s="128"/>
    </row>
    <row r="321" spans="1:12" s="20" customFormat="1" ht="15" customHeight="1" x14ac:dyDescent="0.25">
      <c r="A321" s="93" t="s">
        <v>181</v>
      </c>
      <c r="B321" s="92"/>
      <c r="C321" s="129"/>
      <c r="D321" s="129"/>
      <c r="E321" s="30"/>
      <c r="F321" s="129"/>
      <c r="G321" s="129"/>
      <c r="H321" s="129"/>
      <c r="I321" s="129"/>
      <c r="J321" s="88"/>
      <c r="K321" s="30"/>
      <c r="L321" s="128"/>
    </row>
    <row r="322" spans="1:12" s="20" customFormat="1" ht="15" customHeight="1" x14ac:dyDescent="0.25">
      <c r="A322" s="92" t="s">
        <v>237</v>
      </c>
      <c r="B322" s="92"/>
      <c r="C322" s="129">
        <v>90415</v>
      </c>
      <c r="D322" s="129"/>
      <c r="E322" s="30">
        <v>120000</v>
      </c>
      <c r="F322" s="129"/>
      <c r="G322" s="129">
        <f>+C322-E322</f>
        <v>-29585</v>
      </c>
      <c r="H322" s="129"/>
      <c r="I322" s="120">
        <f>+C322/E322</f>
        <v>0.75345833333333334</v>
      </c>
      <c r="J322" s="88"/>
      <c r="K322" s="30">
        <v>120000</v>
      </c>
      <c r="L322" s="128"/>
    </row>
    <row r="323" spans="1:12" s="20" customFormat="1" ht="15" customHeight="1" x14ac:dyDescent="0.25">
      <c r="A323" s="92" t="s">
        <v>238</v>
      </c>
      <c r="B323" s="92"/>
      <c r="C323" s="129">
        <v>613814.25</v>
      </c>
      <c r="D323" s="129"/>
      <c r="E323" s="30">
        <v>658699</v>
      </c>
      <c r="F323" s="129"/>
      <c r="G323" s="132">
        <f t="shared" ref="G323:G326" si="21">+C323-E323</f>
        <v>-44884.75</v>
      </c>
      <c r="H323" s="129"/>
      <c r="I323" s="120">
        <f t="shared" ref="I323:I327" si="22">+C323/E323</f>
        <v>0.9318584816433606</v>
      </c>
      <c r="J323" s="88"/>
      <c r="K323" s="30">
        <v>660000</v>
      </c>
      <c r="L323" s="128"/>
    </row>
    <row r="324" spans="1:12" s="20" customFormat="1" ht="15" customHeight="1" x14ac:dyDescent="0.25">
      <c r="A324" s="92" t="s">
        <v>239</v>
      </c>
      <c r="B324" s="92"/>
      <c r="C324" s="129">
        <v>1109.67</v>
      </c>
      <c r="D324" s="129"/>
      <c r="E324" s="30">
        <v>6362</v>
      </c>
      <c r="F324" s="129"/>
      <c r="G324" s="132">
        <f t="shared" si="21"/>
        <v>-5252.33</v>
      </c>
      <c r="H324" s="129"/>
      <c r="I324" s="120">
        <f t="shared" si="22"/>
        <v>0.17442156554542598</v>
      </c>
      <c r="J324" s="88"/>
      <c r="K324" s="30">
        <v>3000</v>
      </c>
      <c r="L324" s="128"/>
    </row>
    <row r="325" spans="1:12" s="20" customFormat="1" ht="15" customHeight="1" x14ac:dyDescent="0.25">
      <c r="A325" s="92" t="s">
        <v>240</v>
      </c>
      <c r="B325" s="92"/>
      <c r="C325" s="129">
        <v>0</v>
      </c>
      <c r="D325" s="129"/>
      <c r="E325" s="30">
        <v>27000</v>
      </c>
      <c r="F325" s="129"/>
      <c r="G325" s="132">
        <f t="shared" si="21"/>
        <v>-27000</v>
      </c>
      <c r="H325" s="129"/>
      <c r="I325" s="120">
        <f t="shared" si="22"/>
        <v>0</v>
      </c>
      <c r="J325" s="88"/>
      <c r="K325" s="30">
        <v>27000</v>
      </c>
      <c r="L325" s="128"/>
    </row>
    <row r="326" spans="1:12" s="20" customFormat="1" ht="15" customHeight="1" x14ac:dyDescent="0.25">
      <c r="A326" s="92" t="s">
        <v>241</v>
      </c>
      <c r="B326" s="92"/>
      <c r="C326" s="135">
        <v>0</v>
      </c>
      <c r="D326" s="129"/>
      <c r="E326" s="39">
        <v>60638</v>
      </c>
      <c r="F326" s="129"/>
      <c r="G326" s="135">
        <f t="shared" si="21"/>
        <v>-60638</v>
      </c>
      <c r="H326" s="129"/>
      <c r="I326" s="136">
        <f t="shared" si="22"/>
        <v>0</v>
      </c>
      <c r="J326" s="88"/>
      <c r="K326" s="39">
        <v>60638</v>
      </c>
      <c r="L326" s="128"/>
    </row>
    <row r="327" spans="1:12" s="20" customFormat="1" ht="15" customHeight="1" x14ac:dyDescent="0.25">
      <c r="A327" s="93" t="s">
        <v>182</v>
      </c>
      <c r="B327" s="93"/>
      <c r="C327" s="131">
        <f>SUM(C322:C326)</f>
        <v>705338.92</v>
      </c>
      <c r="D327" s="131"/>
      <c r="E327" s="131">
        <f t="shared" ref="E327:G327" si="23">SUM(E322:E326)</f>
        <v>872699</v>
      </c>
      <c r="F327" s="131">
        <f t="shared" si="23"/>
        <v>0</v>
      </c>
      <c r="G327" s="131">
        <f t="shared" si="23"/>
        <v>-167360.08000000002</v>
      </c>
      <c r="H327" s="131"/>
      <c r="I327" s="120">
        <f t="shared" si="22"/>
        <v>0.80822702902146104</v>
      </c>
      <c r="J327" s="124"/>
      <c r="K327" s="28">
        <v>870638</v>
      </c>
      <c r="L327" s="128"/>
    </row>
    <row r="328" spans="1:12" s="20" customFormat="1" ht="15" customHeight="1" x14ac:dyDescent="0.25">
      <c r="A328" s="93"/>
      <c r="B328" s="92"/>
      <c r="C328" s="129"/>
      <c r="D328" s="129"/>
      <c r="E328" s="30"/>
      <c r="F328" s="129"/>
      <c r="G328" s="129"/>
      <c r="H328" s="129"/>
      <c r="I328" s="129"/>
      <c r="J328" s="88"/>
      <c r="K328" s="30"/>
      <c r="L328" s="128"/>
    </row>
    <row r="329" spans="1:12" s="20" customFormat="1" ht="15" customHeight="1" x14ac:dyDescent="0.25">
      <c r="A329" s="93"/>
      <c r="B329" s="92"/>
      <c r="C329" s="132"/>
      <c r="D329" s="132"/>
      <c r="E329" s="30"/>
      <c r="F329" s="132"/>
      <c r="G329" s="132"/>
      <c r="H329" s="132"/>
      <c r="I329" s="132"/>
      <c r="J329" s="88"/>
      <c r="K329" s="30"/>
      <c r="L329" s="130"/>
    </row>
    <row r="330" spans="1:12" s="20" customFormat="1" ht="15" customHeight="1" x14ac:dyDescent="0.25">
      <c r="A330" s="93" t="s">
        <v>235</v>
      </c>
      <c r="B330" s="92"/>
      <c r="C330" s="132"/>
      <c r="D330" s="132"/>
      <c r="E330" s="30"/>
      <c r="F330" s="132"/>
      <c r="G330" s="132"/>
      <c r="H330" s="132"/>
      <c r="I330" s="132"/>
      <c r="J330" s="88"/>
      <c r="K330" s="30"/>
      <c r="L330" s="130"/>
    </row>
    <row r="331" spans="1:12" s="20" customFormat="1" ht="15" customHeight="1" x14ac:dyDescent="0.25">
      <c r="A331" s="93" t="s">
        <v>236</v>
      </c>
      <c r="B331" s="92"/>
      <c r="C331" s="135">
        <v>12048.76</v>
      </c>
      <c r="D331" s="132"/>
      <c r="E331" s="39">
        <v>0</v>
      </c>
      <c r="F331" s="132"/>
      <c r="G331" s="135">
        <f t="shared" ref="G331" si="24">+C331-E331</f>
        <v>12048.76</v>
      </c>
      <c r="H331" s="132"/>
      <c r="I331" s="136"/>
      <c r="J331" s="88"/>
      <c r="K331" s="39">
        <v>0</v>
      </c>
      <c r="L331" s="130"/>
    </row>
    <row r="332" spans="1:12" s="20" customFormat="1" ht="15" customHeight="1" x14ac:dyDescent="0.25">
      <c r="A332" s="93"/>
      <c r="B332" s="92"/>
      <c r="C332" s="132"/>
      <c r="D332" s="132"/>
      <c r="E332" s="30"/>
      <c r="F332" s="132"/>
      <c r="G332" s="132"/>
      <c r="H332" s="132"/>
      <c r="I332" s="132"/>
      <c r="J332" s="88"/>
      <c r="K332" s="30"/>
      <c r="L332" s="130"/>
    </row>
    <row r="333" spans="1:12" s="20" customFormat="1" ht="15" customHeight="1" x14ac:dyDescent="0.25">
      <c r="A333" s="93" t="s">
        <v>267</v>
      </c>
      <c r="B333" s="92"/>
      <c r="C333" s="132"/>
      <c r="D333" s="132"/>
      <c r="E333" s="30"/>
      <c r="F333" s="132"/>
      <c r="G333" s="132"/>
      <c r="H333" s="132"/>
      <c r="I333" s="132"/>
      <c r="J333" s="88"/>
      <c r="K333" s="30"/>
      <c r="L333" s="130"/>
    </row>
    <row r="334" spans="1:12" s="20" customFormat="1" ht="15" customHeight="1" x14ac:dyDescent="0.25">
      <c r="A334" s="93" t="s">
        <v>268</v>
      </c>
      <c r="B334" s="92"/>
      <c r="C334" s="135">
        <v>50932.83</v>
      </c>
      <c r="D334" s="132"/>
      <c r="E334" s="39">
        <v>40000</v>
      </c>
      <c r="F334" s="132"/>
      <c r="G334" s="135">
        <f>+C334-E334</f>
        <v>10932.830000000002</v>
      </c>
      <c r="H334" s="132"/>
      <c r="I334" s="136">
        <f t="shared" ref="I334" si="25">+C334/E334</f>
        <v>1.2733207500000001</v>
      </c>
      <c r="J334" s="88"/>
      <c r="K334" s="39">
        <v>0</v>
      </c>
      <c r="L334" s="130"/>
    </row>
    <row r="335" spans="1:12" s="20" customFormat="1" ht="15" customHeight="1" x14ac:dyDescent="0.25">
      <c r="A335" s="93"/>
      <c r="B335" s="92"/>
      <c r="C335" s="132"/>
      <c r="D335" s="132"/>
      <c r="E335" s="30"/>
      <c r="F335" s="132"/>
      <c r="G335" s="132"/>
      <c r="H335" s="132"/>
      <c r="I335" s="132"/>
      <c r="J335" s="88"/>
      <c r="K335" s="30"/>
      <c r="L335" s="130"/>
    </row>
    <row r="336" spans="1:12" s="20" customFormat="1" ht="15" customHeight="1" x14ac:dyDescent="0.25">
      <c r="A336" s="93"/>
      <c r="B336" s="92"/>
      <c r="C336" s="132"/>
      <c r="D336" s="132"/>
      <c r="E336" s="30"/>
      <c r="F336" s="132"/>
      <c r="G336" s="132"/>
      <c r="H336" s="132"/>
      <c r="I336" s="132"/>
      <c r="J336" s="88"/>
      <c r="K336" s="30"/>
      <c r="L336" s="130"/>
    </row>
    <row r="337" spans="1:12" s="20" customFormat="1" ht="15" customHeight="1" x14ac:dyDescent="0.25">
      <c r="A337" s="93" t="s">
        <v>184</v>
      </c>
      <c r="B337" s="92"/>
      <c r="C337" s="129"/>
      <c r="D337" s="129"/>
      <c r="E337" s="30"/>
      <c r="F337" s="129"/>
      <c r="G337" s="129"/>
      <c r="H337" s="129"/>
      <c r="I337" s="129"/>
      <c r="J337" s="88"/>
      <c r="K337" s="30"/>
      <c r="L337" s="128"/>
    </row>
    <row r="338" spans="1:12" s="20" customFormat="1" ht="15" customHeight="1" x14ac:dyDescent="0.25">
      <c r="A338" s="92" t="s">
        <v>185</v>
      </c>
      <c r="B338" s="92"/>
      <c r="C338" s="129">
        <v>3390.26</v>
      </c>
      <c r="D338" s="129"/>
      <c r="E338" s="30"/>
      <c r="F338" s="129"/>
      <c r="G338" s="129">
        <f>+C338-E338</f>
        <v>3390.26</v>
      </c>
      <c r="H338" s="129"/>
      <c r="I338" s="129"/>
      <c r="J338" s="88"/>
      <c r="K338" s="30">
        <v>5000</v>
      </c>
      <c r="L338" s="128"/>
    </row>
    <row r="339" spans="1:12" s="20" customFormat="1" ht="15" customHeight="1" x14ac:dyDescent="0.25">
      <c r="A339" s="93" t="s">
        <v>186</v>
      </c>
      <c r="B339" s="92"/>
      <c r="C339" s="135">
        <v>234.8</v>
      </c>
      <c r="D339" s="129"/>
      <c r="E339" s="39"/>
      <c r="F339" s="129"/>
      <c r="G339" s="135">
        <f>+C339-E339</f>
        <v>234.8</v>
      </c>
      <c r="H339" s="129"/>
      <c r="I339" s="135"/>
      <c r="J339" s="88"/>
      <c r="K339" s="39">
        <v>350</v>
      </c>
      <c r="L339" s="128"/>
    </row>
    <row r="340" spans="1:12" s="20" customFormat="1" ht="15" customHeight="1" x14ac:dyDescent="0.25">
      <c r="A340" s="93" t="s">
        <v>234</v>
      </c>
      <c r="B340" s="92"/>
      <c r="C340" s="131">
        <f>SUM(C338:C339)</f>
        <v>3625.0600000000004</v>
      </c>
      <c r="D340" s="131"/>
      <c r="E340" s="131">
        <f t="shared" ref="E340:I340" si="26">SUM(E338:E339)</f>
        <v>0</v>
      </c>
      <c r="F340" s="131">
        <f t="shared" si="26"/>
        <v>0</v>
      </c>
      <c r="G340" s="131">
        <f t="shared" si="26"/>
        <v>3625.0600000000004</v>
      </c>
      <c r="H340" s="131"/>
      <c r="I340" s="131">
        <f t="shared" si="26"/>
        <v>0</v>
      </c>
      <c r="J340" s="124"/>
      <c r="K340" s="28">
        <f>SUM(K338:K339)</f>
        <v>5350</v>
      </c>
      <c r="L340" s="128"/>
    </row>
    <row r="341" spans="1:12" s="20" customFormat="1" ht="15" customHeight="1" x14ac:dyDescent="0.25">
      <c r="A341" s="93"/>
      <c r="B341" s="92"/>
      <c r="C341" s="129"/>
      <c r="D341" s="129"/>
      <c r="E341" s="30"/>
      <c r="F341" s="129"/>
      <c r="G341" s="129"/>
      <c r="H341" s="129"/>
      <c r="I341" s="129"/>
      <c r="J341" s="88"/>
      <c r="K341" s="30"/>
      <c r="L341" s="128"/>
    </row>
    <row r="342" spans="1:12" s="20" customFormat="1" ht="15" customHeight="1" x14ac:dyDescent="0.25">
      <c r="A342" s="93"/>
      <c r="B342" s="92"/>
      <c r="C342" s="129"/>
      <c r="D342" s="129"/>
      <c r="E342" s="30"/>
      <c r="F342" s="129"/>
      <c r="G342" s="129"/>
      <c r="H342" s="129"/>
      <c r="I342" s="129"/>
      <c r="J342" s="88"/>
      <c r="K342" s="30"/>
      <c r="L342" s="128"/>
    </row>
    <row r="343" spans="1:12" s="20" customFormat="1" ht="15" customHeight="1" x14ac:dyDescent="0.25">
      <c r="A343" s="93"/>
      <c r="B343" s="92"/>
      <c r="C343" s="129"/>
      <c r="D343" s="129"/>
      <c r="E343" s="30"/>
      <c r="F343" s="129"/>
      <c r="G343" s="129"/>
      <c r="H343" s="129"/>
      <c r="I343" s="129"/>
      <c r="J343" s="88"/>
      <c r="K343" s="30"/>
      <c r="L343" s="128"/>
    </row>
    <row r="344" spans="1:12" s="20" customFormat="1" ht="15" customHeight="1" x14ac:dyDescent="0.25">
      <c r="A344" s="93" t="s">
        <v>242</v>
      </c>
      <c r="B344" s="92"/>
      <c r="C344" s="141">
        <f>+C48</f>
        <v>2020778.9800000002</v>
      </c>
      <c r="D344" s="127"/>
      <c r="E344" s="141">
        <f>+E48</f>
        <v>5217359</v>
      </c>
      <c r="F344" s="127"/>
      <c r="G344" s="141">
        <f>+G48</f>
        <v>-3196580.0199999996</v>
      </c>
      <c r="H344" s="127"/>
      <c r="I344" s="140">
        <f>+C344/E344</f>
        <v>0.38731836931290337</v>
      </c>
      <c r="J344" s="88"/>
      <c r="K344" s="141">
        <f>+K48</f>
        <v>5093925.5999999996</v>
      </c>
      <c r="L344" s="126"/>
    </row>
    <row r="345" spans="1:12" s="20" customFormat="1" ht="15" customHeight="1" x14ac:dyDescent="0.25">
      <c r="A345" s="93"/>
      <c r="B345" s="92"/>
      <c r="C345" s="131"/>
      <c r="D345" s="132"/>
      <c r="E345" s="131"/>
      <c r="F345" s="132"/>
      <c r="G345" s="131"/>
      <c r="H345" s="132"/>
      <c r="I345" s="113"/>
      <c r="J345" s="88"/>
      <c r="K345" s="131"/>
      <c r="L345" s="130"/>
    </row>
    <row r="346" spans="1:12" ht="15" customHeight="1" thickBot="1" x14ac:dyDescent="0.3">
      <c r="A346" s="99" t="s">
        <v>142</v>
      </c>
      <c r="B346" s="99"/>
      <c r="C346" s="35">
        <f>+C72+C123+C168+C208+C243+C260+C281+C293+C298+C311+C317+C327+C340+C331+C334</f>
        <v>2097348.75</v>
      </c>
      <c r="D346" s="5"/>
      <c r="E346" s="35">
        <f>+E72+E123+E168+E208+E243+E260+E281+E293+E298+E311+E317+E327+E340+E331+E334</f>
        <v>4473659</v>
      </c>
      <c r="F346" s="5"/>
      <c r="G346" s="35">
        <f>+G72+G123+G168+G208+G243+G260+G281+G293+G298+G311+G317+G327+G340+G331+G334</f>
        <v>-2376310.2500000005</v>
      </c>
      <c r="H346" s="5"/>
      <c r="I346" s="121">
        <f>+C346/E346</f>
        <v>0.4688217743015281</v>
      </c>
      <c r="J346" s="69"/>
      <c r="K346" s="35">
        <f>+K72+K123+K168+K208+K243+K260+K281+K293+K298+K311+K317+K327+K340</f>
        <v>5093925.5999999996</v>
      </c>
      <c r="L346" s="5"/>
    </row>
    <row r="347" spans="1:12" ht="15" customHeight="1" thickTop="1" x14ac:dyDescent="0.25">
      <c r="A347" s="100"/>
      <c r="B347" s="100"/>
      <c r="C347" s="101"/>
      <c r="D347" s="6"/>
      <c r="E347" s="102"/>
      <c r="F347" s="6"/>
      <c r="G347" s="6"/>
      <c r="H347" s="6"/>
      <c r="I347" s="45"/>
      <c r="J347" s="37"/>
      <c r="K347" s="27"/>
      <c r="L347" s="37"/>
    </row>
    <row r="348" spans="1:12" ht="15" customHeight="1" thickBot="1" x14ac:dyDescent="0.3">
      <c r="A348" s="103" t="s">
        <v>16</v>
      </c>
      <c r="B348" s="103"/>
      <c r="C348" s="42">
        <f>+C344-C346</f>
        <v>-76569.769999999786</v>
      </c>
      <c r="D348" s="8"/>
      <c r="E348" s="42">
        <f>+E344-E346</f>
        <v>743700</v>
      </c>
      <c r="F348" s="8"/>
      <c r="G348" s="42">
        <f>+G344-G346</f>
        <v>-820269.76999999909</v>
      </c>
      <c r="H348" s="8"/>
      <c r="I348" s="121"/>
      <c r="J348" s="71"/>
      <c r="K348" s="42">
        <f>+K48-K346</f>
        <v>0</v>
      </c>
      <c r="L348" s="37"/>
    </row>
    <row r="349" spans="1:12" ht="13.8" thickTop="1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104"/>
      <c r="L349" s="105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104"/>
      <c r="L350" s="105"/>
    </row>
    <row r="351" spans="1:12" x14ac:dyDescent="0.25">
      <c r="A351" s="37"/>
      <c r="B351" s="37"/>
      <c r="C351" s="37"/>
      <c r="D351" s="37"/>
      <c r="E351" s="37"/>
      <c r="F351" s="37"/>
      <c r="G351" s="37" t="s">
        <v>2</v>
      </c>
      <c r="H351" s="37"/>
      <c r="I351" s="37"/>
      <c r="J351" s="37"/>
      <c r="K351" s="104"/>
      <c r="L351" s="105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104"/>
      <c r="L352" s="105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104"/>
      <c r="L353" s="105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104"/>
      <c r="L354" s="105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104"/>
      <c r="L355" s="105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104"/>
      <c r="L356" s="105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104"/>
      <c r="L357" s="105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104"/>
      <c r="L358" s="105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104"/>
      <c r="L359" s="105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104"/>
      <c r="L360" s="105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104"/>
      <c r="L361" s="105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104"/>
      <c r="L362" s="105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104"/>
      <c r="L363" s="105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104"/>
      <c r="L364" s="105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104"/>
      <c r="L365" s="105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104"/>
      <c r="L366" s="105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104"/>
      <c r="L367" s="105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104"/>
      <c r="L368" s="105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104"/>
      <c r="L369" s="105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104"/>
      <c r="L370" s="105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104"/>
      <c r="L371" s="105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104"/>
      <c r="L372" s="105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104"/>
      <c r="L373" s="105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104"/>
      <c r="L374" s="105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104"/>
      <c r="L375" s="105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104"/>
      <c r="L376" s="105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104"/>
      <c r="L377" s="105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104"/>
      <c r="L378" s="105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104"/>
      <c r="L379" s="105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104"/>
      <c r="L380" s="105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104"/>
      <c r="L381" s="105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104"/>
      <c r="L382" s="105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104"/>
      <c r="L383" s="105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104"/>
      <c r="L384" s="105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104"/>
      <c r="L385" s="105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104"/>
      <c r="L386" s="105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104"/>
      <c r="L387" s="105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104"/>
      <c r="L388" s="105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104"/>
      <c r="L389" s="105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104"/>
      <c r="L390" s="105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104"/>
      <c r="L391" s="105"/>
    </row>
    <row r="392" spans="1:12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43"/>
    </row>
    <row r="393" spans="1:12" x14ac:dyDescent="0.25">
      <c r="A393" s="1"/>
      <c r="B393" s="19"/>
      <c r="C393" s="1"/>
      <c r="D393" s="1"/>
      <c r="E393" s="1"/>
      <c r="F393" s="1"/>
      <c r="G393" s="1"/>
      <c r="H393" s="1"/>
      <c r="I393" s="1"/>
      <c r="J393" s="1"/>
    </row>
    <row r="394" spans="1:12" x14ac:dyDescent="0.25">
      <c r="A394" s="1"/>
      <c r="B394" s="19"/>
      <c r="C394" s="1"/>
      <c r="D394" s="1"/>
      <c r="E394" s="1"/>
      <c r="F394" s="1"/>
      <c r="G394" s="1"/>
      <c r="H394" s="1"/>
      <c r="I394" s="1"/>
      <c r="J394" s="1"/>
    </row>
    <row r="395" spans="1:12" x14ac:dyDescent="0.25">
      <c r="A395" s="1"/>
      <c r="B395" s="19"/>
      <c r="C395" s="1"/>
      <c r="D395" s="1"/>
      <c r="E395" s="1"/>
      <c r="F395" s="1"/>
      <c r="G395" s="1"/>
      <c r="H395" s="1"/>
      <c r="I395" s="1"/>
      <c r="J395" s="1"/>
    </row>
    <row r="396" spans="1:12" x14ac:dyDescent="0.25">
      <c r="A396" s="1"/>
      <c r="B396" s="19"/>
      <c r="C396" s="1"/>
      <c r="D396" s="1"/>
      <c r="E396" s="1"/>
      <c r="F396" s="1"/>
      <c r="G396" s="1"/>
      <c r="H396" s="1"/>
      <c r="I396" s="1"/>
      <c r="J396" s="1"/>
    </row>
    <row r="397" spans="1:12" x14ac:dyDescent="0.25">
      <c r="A397" s="1"/>
      <c r="B397" s="19"/>
      <c r="C397" s="1"/>
      <c r="D397" s="1"/>
      <c r="E397" s="1"/>
      <c r="F397" s="1"/>
      <c r="G397" s="1"/>
      <c r="H397" s="1"/>
      <c r="I397" s="1"/>
      <c r="J397" s="1"/>
    </row>
    <row r="398" spans="1:12" x14ac:dyDescent="0.25">
      <c r="A398" s="1"/>
      <c r="B398" s="19"/>
      <c r="C398" s="1"/>
      <c r="D398" s="1"/>
      <c r="E398" s="1"/>
      <c r="F398" s="1"/>
      <c r="G398" s="1"/>
      <c r="H398" s="1"/>
      <c r="I398" s="1"/>
      <c r="J398" s="1"/>
    </row>
    <row r="399" spans="1:12" x14ac:dyDescent="0.25">
      <c r="A399" s="1"/>
      <c r="B399" s="19"/>
      <c r="C399" s="1"/>
      <c r="D399" s="1"/>
      <c r="E399" s="1"/>
      <c r="F399" s="1"/>
      <c r="G399" s="1"/>
      <c r="H399" s="1"/>
      <c r="I399" s="1"/>
      <c r="J399" s="1"/>
    </row>
    <row r="400" spans="1:12" x14ac:dyDescent="0.25">
      <c r="A400" s="1"/>
      <c r="B400" s="19"/>
      <c r="C400" s="1"/>
      <c r="D400" s="1"/>
      <c r="E400" s="1"/>
      <c r="F400" s="1"/>
      <c r="G400" s="1"/>
      <c r="H400" s="1"/>
      <c r="I400" s="1"/>
      <c r="J400" s="1"/>
    </row>
  </sheetData>
  <mergeCells count="17">
    <mergeCell ref="A1:K1"/>
    <mergeCell ref="A2:K2"/>
    <mergeCell ref="A3:K3"/>
    <mergeCell ref="A6:A7"/>
    <mergeCell ref="A75:K78"/>
    <mergeCell ref="C50:D50"/>
    <mergeCell ref="F50:G50"/>
    <mergeCell ref="A8:J8"/>
    <mergeCell ref="A4:K4"/>
    <mergeCell ref="A246:K249"/>
    <mergeCell ref="A284:K286"/>
    <mergeCell ref="A263:K265"/>
    <mergeCell ref="A53:K56"/>
    <mergeCell ref="A126:K128"/>
    <mergeCell ref="G244:H244"/>
    <mergeCell ref="A171:K173"/>
    <mergeCell ref="A211:K213"/>
  </mergeCells>
  <pageMargins left="0.7" right="0.7" top="0.75" bottom="0.75" header="0.3" footer="0.3"/>
  <pageSetup scale="84" fitToHeight="0" orientation="landscape" r:id="rId1"/>
  <rowBreaks count="1" manualBreakCount="1">
    <brk id="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</vt:lpstr>
      <vt:lpstr>Sheet2</vt:lpstr>
      <vt:lpstr>Sheet1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Selma</dc:creator>
  <cp:lastModifiedBy>James Bennett</cp:lastModifiedBy>
  <cp:lastPrinted>2020-05-29T04:37:57Z</cp:lastPrinted>
  <dcterms:created xsi:type="dcterms:W3CDTF">2020-05-01T01:45:40Z</dcterms:created>
  <dcterms:modified xsi:type="dcterms:W3CDTF">2020-07-09T11:56:29Z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nonhesmow1868</vt:lpwstr>
  </property>
</Properties>
</file>